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LN\HOUSING (40B, WHDC, Fair Housing, etc.)\Wellesley Office Park 40R (2018)\APPLICATION - 40R Preliminary Determination of Eligibility\GS-Produced Exhibits\"/>
    </mc:Choice>
  </mc:AlternateContent>
  <bookViews>
    <workbookView xWindow="0" yWindow="0" windowWidth="28800" windowHeight="12345"/>
  </bookViews>
  <sheets>
    <sheet name="Density Data USE THIS" sheetId="1" r:id="rId1"/>
    <sheet name="District Summary Info USE THIS" sheetId="2" r:id="rId2"/>
    <sheet name="Density Data SAMPLE" sheetId="4" r:id="rId3"/>
    <sheet name="District Summary Info SAMPLE" sheetId="5" r:id="rId4"/>
    <sheet name="Glossary"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M16" i="1" s="1"/>
  <c r="N16" i="1" s="1"/>
  <c r="E17" i="1"/>
  <c r="M17" i="1" s="1"/>
  <c r="N17" i="1" s="1"/>
  <c r="E9" i="1"/>
  <c r="M9" i="1" s="1"/>
  <c r="N9" i="1" s="1"/>
  <c r="Q9" i="1" s="1"/>
  <c r="F16" i="1" l="1"/>
  <c r="P17" i="1"/>
  <c r="F17" i="1"/>
  <c r="P16" i="1"/>
  <c r="P9" i="1"/>
  <c r="G9" i="1"/>
  <c r="R9" i="1" s="1"/>
  <c r="T9" i="1" l="1"/>
  <c r="B45" i="2"/>
  <c r="U9" i="1" l="1"/>
  <c r="W9" i="1" s="1"/>
  <c r="B48" i="5" l="1"/>
  <c r="C23" i="5"/>
  <c r="C45" i="5"/>
  <c r="F6" i="5"/>
  <c r="D6" i="5"/>
  <c r="C42" i="5" l="1"/>
  <c r="C22" i="5"/>
  <c r="C35" i="5"/>
  <c r="C43" i="5"/>
  <c r="C40" i="5"/>
  <c r="C44" i="5"/>
  <c r="B24" i="5"/>
  <c r="C24" i="5" s="1"/>
  <c r="C41" i="5"/>
  <c r="C19" i="1"/>
  <c r="K19" i="4"/>
  <c r="D19" i="4"/>
  <c r="C19" i="4"/>
  <c r="E18" i="4"/>
  <c r="E17" i="4"/>
  <c r="P17" i="4" s="1"/>
  <c r="E16" i="4"/>
  <c r="M15" i="4"/>
  <c r="N15" i="4" s="1"/>
  <c r="F15" i="4"/>
  <c r="E15" i="4"/>
  <c r="P15" i="4" s="1"/>
  <c r="S13" i="4"/>
  <c r="S20" i="4" s="1"/>
  <c r="K13" i="4"/>
  <c r="H13" i="4"/>
  <c r="H20" i="4" s="1"/>
  <c r="B35" i="5" s="1"/>
  <c r="F13" i="4"/>
  <c r="D13" i="4"/>
  <c r="C13" i="4"/>
  <c r="C20" i="4" s="1"/>
  <c r="O12" i="4"/>
  <c r="L12" i="4"/>
  <c r="E12" i="4"/>
  <c r="G12" i="4" s="1"/>
  <c r="E11" i="4"/>
  <c r="M11" i="4" s="1"/>
  <c r="N11" i="4" s="1"/>
  <c r="E10" i="4"/>
  <c r="M10" i="4" s="1"/>
  <c r="N10" i="4" s="1"/>
  <c r="O9" i="4"/>
  <c r="M9" i="4"/>
  <c r="N9" i="4" s="1"/>
  <c r="Q9" i="4" s="1"/>
  <c r="L9" i="4"/>
  <c r="E9" i="4"/>
  <c r="D20" i="4" l="1"/>
  <c r="B39" i="5" s="1"/>
  <c r="C39" i="5" s="1"/>
  <c r="F17" i="4"/>
  <c r="K20" i="4"/>
  <c r="M17" i="4"/>
  <c r="N17" i="4" s="1"/>
  <c r="Q17" i="4" s="1"/>
  <c r="E13" i="4"/>
  <c r="M12" i="4"/>
  <c r="N12" i="4" s="1"/>
  <c r="Q12" i="4" s="1"/>
  <c r="Q13" i="4"/>
  <c r="T12" i="4"/>
  <c r="R12" i="4"/>
  <c r="Q15" i="4"/>
  <c r="P12" i="4"/>
  <c r="M16" i="4"/>
  <c r="M18" i="4"/>
  <c r="N18" i="4" s="1"/>
  <c r="Q18" i="4" s="1"/>
  <c r="P10" i="4"/>
  <c r="G10" i="4"/>
  <c r="Q10" i="4"/>
  <c r="P11" i="4"/>
  <c r="G9" i="4"/>
  <c r="G11" i="4"/>
  <c r="Q11" i="4"/>
  <c r="P16" i="4"/>
  <c r="P18" i="4"/>
  <c r="E19" i="4"/>
  <c r="E20" i="4" s="1"/>
  <c r="P9" i="4"/>
  <c r="F16" i="4"/>
  <c r="F18" i="4"/>
  <c r="C23" i="2"/>
  <c r="P19" i="4" l="1"/>
  <c r="D30" i="5" s="1"/>
  <c r="M13" i="4"/>
  <c r="F19" i="4"/>
  <c r="F20" i="4" s="1"/>
  <c r="B38" i="5" s="1"/>
  <c r="M19" i="4"/>
  <c r="N16" i="4"/>
  <c r="T9" i="4"/>
  <c r="G13" i="4"/>
  <c r="G20" i="4" s="1"/>
  <c r="B37" i="5" s="1"/>
  <c r="R9" i="4"/>
  <c r="P13" i="4"/>
  <c r="P20" i="4" s="1"/>
  <c r="E30" i="5" s="1"/>
  <c r="R11" i="4"/>
  <c r="T11" i="4"/>
  <c r="T10" i="4"/>
  <c r="R10" i="4"/>
  <c r="U10" i="4" s="1"/>
  <c r="N13" i="4"/>
  <c r="M20" i="4"/>
  <c r="U12" i="4"/>
  <c r="F6" i="2"/>
  <c r="B36" i="5" l="1"/>
  <c r="C36" i="5" s="1"/>
  <c r="C48" i="5"/>
  <c r="C37" i="5"/>
  <c r="C38" i="5"/>
  <c r="B50" i="5"/>
  <c r="T13" i="4"/>
  <c r="T20" i="4" s="1"/>
  <c r="B29" i="5" s="1"/>
  <c r="U9" i="4"/>
  <c r="R13" i="4"/>
  <c r="R20" i="4" s="1"/>
  <c r="B30" i="5" s="1"/>
  <c r="N19" i="4"/>
  <c r="Q16" i="4"/>
  <c r="Q19" i="4" s="1"/>
  <c r="U11" i="4"/>
  <c r="B48" i="2"/>
  <c r="K19" i="1"/>
  <c r="D19" i="1"/>
  <c r="E18" i="1"/>
  <c r="E15" i="1"/>
  <c r="M15" i="1" s="1"/>
  <c r="N15" i="1" s="1"/>
  <c r="E14" i="1"/>
  <c r="P14" i="1" s="1"/>
  <c r="E13" i="1"/>
  <c r="S11" i="1"/>
  <c r="S20" i="1" s="1"/>
  <c r="K11" i="1"/>
  <c r="H11" i="1"/>
  <c r="B12" i="2" s="1"/>
  <c r="F11" i="1"/>
  <c r="D11" i="1"/>
  <c r="C11" i="1"/>
  <c r="O10" i="1"/>
  <c r="L10" i="1"/>
  <c r="E10" i="1"/>
  <c r="P10" i="1" s="1"/>
  <c r="N20" i="4" l="1"/>
  <c r="E29" i="5" s="1"/>
  <c r="D29" i="5"/>
  <c r="Q20" i="4"/>
  <c r="E32" i="5" s="1"/>
  <c r="D32" i="5"/>
  <c r="H20" i="1"/>
  <c r="B35" i="2" s="1"/>
  <c r="C35" i="2" s="1"/>
  <c r="U13" i="4"/>
  <c r="U20" i="4" s="1"/>
  <c r="C45" i="2"/>
  <c r="B24" i="2"/>
  <c r="C24" i="2" s="1"/>
  <c r="C44" i="2"/>
  <c r="C22" i="2"/>
  <c r="C42" i="2"/>
  <c r="C40" i="2"/>
  <c r="M10" i="1"/>
  <c r="N10" i="1" s="1"/>
  <c r="Q10" i="1" s="1"/>
  <c r="E19" i="1"/>
  <c r="F15" i="1"/>
  <c r="F14" i="1"/>
  <c r="D20" i="1"/>
  <c r="B39" i="2" s="1"/>
  <c r="C39" i="2" s="1"/>
  <c r="M14" i="1"/>
  <c r="N14" i="1" s="1"/>
  <c r="G10" i="1"/>
  <c r="F13" i="1"/>
  <c r="M18" i="1"/>
  <c r="N18" i="1" s="1"/>
  <c r="E11" i="1"/>
  <c r="C20" i="1"/>
  <c r="K20" i="1"/>
  <c r="C41" i="2"/>
  <c r="C43" i="2"/>
  <c r="P13" i="1"/>
  <c r="P15" i="1"/>
  <c r="M13" i="1"/>
  <c r="P18" i="1"/>
  <c r="F18" i="1"/>
  <c r="B32" i="5" l="1"/>
  <c r="B31" i="5"/>
  <c r="E31" i="5"/>
  <c r="T10" i="1"/>
  <c r="R10" i="1"/>
  <c r="E20" i="1"/>
  <c r="U10" i="1"/>
  <c r="W10" i="1" s="1"/>
  <c r="W11" i="1" s="1"/>
  <c r="W20" i="1" s="1"/>
  <c r="B31" i="2" s="1"/>
  <c r="E31" i="2" s="1"/>
  <c r="F19" i="1"/>
  <c r="N13" i="1"/>
  <c r="M19" i="1"/>
  <c r="P11" i="1"/>
  <c r="G11" i="1"/>
  <c r="G20" i="1" s="1"/>
  <c r="B37" i="2" s="1"/>
  <c r="P19" i="1"/>
  <c r="M11" i="1"/>
  <c r="Q11" i="1"/>
  <c r="F20" i="1" l="1"/>
  <c r="B38" i="2" s="1"/>
  <c r="B50" i="2" s="1"/>
  <c r="B13" i="2"/>
  <c r="D6" i="2" s="1"/>
  <c r="R11" i="1"/>
  <c r="B30" i="2" s="1"/>
  <c r="C37" i="2"/>
  <c r="C48" i="2"/>
  <c r="B36" i="2"/>
  <c r="C36" i="2" s="1"/>
  <c r="D30" i="2"/>
  <c r="B32" i="2"/>
  <c r="P20" i="1"/>
  <c r="E30" i="2" s="1"/>
  <c r="N11" i="1"/>
  <c r="M20" i="1"/>
  <c r="T11" i="1"/>
  <c r="U11" i="1"/>
  <c r="Q19" i="1"/>
  <c r="N19" i="1"/>
  <c r="C38" i="2" l="1"/>
  <c r="R20" i="1"/>
  <c r="T20" i="1"/>
  <c r="B29" i="2"/>
  <c r="D32" i="2"/>
  <c r="D29" i="2"/>
  <c r="Q20" i="1"/>
  <c r="E32" i="2" s="1"/>
  <c r="U20" i="1"/>
  <c r="N20" i="1"/>
  <c r="E29" i="2" s="1"/>
</calcChain>
</file>

<file path=xl/comments1.xml><?xml version="1.0" encoding="utf-8"?>
<comments xmlns="http://schemas.openxmlformats.org/spreadsheetml/2006/main">
  <authors>
    <author>Reyelt, William (OCD)</author>
    <author>Jee, Christopher (OCD)</author>
  </authors>
  <commentList>
    <comment ref="M5" authorId="0" shapeId="0">
      <text>
        <r>
          <rPr>
            <b/>
            <sz val="9"/>
            <color indexed="81"/>
            <rFont val="Tahoma"/>
            <family val="2"/>
          </rPr>
          <t>Reyelt, William (OCD):</t>
        </r>
        <r>
          <rPr>
            <sz val="9"/>
            <color indexed="81"/>
            <rFont val="Tahoma"/>
            <family val="2"/>
          </rPr>
          <t xml:space="preserve">
Hidden column to the left containing raw calculation before application of ROUNDDOWN Formula</t>
        </r>
      </text>
    </comment>
    <comment ref="R5" authorId="0" shapeId="0">
      <text>
        <r>
          <rPr>
            <sz val="9"/>
            <color indexed="81"/>
            <rFont val="Tahoma"/>
            <family val="2"/>
          </rPr>
          <t>For a given parcel, Sub-District or the District as a whole Future Zoned Units are the maximum number of actual units allowed As-of-right under Smart Growth Zoning on Developable Land for that parcel, Sub-District or District.</t>
        </r>
        <r>
          <rPr>
            <b/>
            <sz val="9"/>
            <color indexed="81"/>
            <rFont val="Tahoma"/>
            <family val="2"/>
          </rPr>
          <t xml:space="preserve">
Reyelt, William (OCD):</t>
        </r>
        <r>
          <rPr>
            <sz val="9"/>
            <color indexed="81"/>
            <rFont val="Tahoma"/>
            <family val="2"/>
          </rPr>
          <t xml:space="preserve">
Hidden column to the left containing raw calculation before application of ROUNDDOWN Formula</t>
        </r>
      </text>
    </comment>
    <comment ref="U5" authorId="1" shapeId="0">
      <text>
        <r>
          <rPr>
            <sz val="9"/>
            <color indexed="81"/>
            <rFont val="Tahoma"/>
            <family val="2"/>
          </rPr>
          <t>Incentive Units is the number of new/additional As-of-right units (Future Zoned Units less Existing Zoned Units) under the Smart Growth Zoning.</t>
        </r>
      </text>
    </comment>
  </commentList>
</comments>
</file>

<file path=xl/comments2.xml><?xml version="1.0" encoding="utf-8"?>
<comments xmlns="http://schemas.openxmlformats.org/spreadsheetml/2006/main">
  <authors>
    <author>Jee, Christopher (OCD)</author>
    <author>Reyelt, William (OCD)</author>
  </authors>
  <commentList>
    <comment ref="B4" authorId="0" shapeId="0">
      <text>
        <r>
          <rPr>
            <sz val="9"/>
            <color indexed="81"/>
            <rFont val="Tahoma"/>
            <family val="2"/>
          </rPr>
          <t>Please choose the most applicable category of Eligible Location associated with the proposed District. If you are not sure which catergory should be chosen, please contact DHCD for guidance.</t>
        </r>
      </text>
    </comment>
    <comment ref="A8" authorId="0" shapeId="0">
      <text>
        <r>
          <rPr>
            <sz val="9"/>
            <color indexed="81"/>
            <rFont val="Tahoma"/>
            <family val="2"/>
          </rPr>
          <t xml:space="preserve">This category is only applicable if an area is not within either a Substantial Transit Access Area or an Area of Concentrated Development. Please refer to the regulatory definition of Highly Suitable Location to see if the area qualifies as this category of Eligible Location. </t>
        </r>
      </text>
    </comment>
    <comment ref="A36" authorId="1" shapeId="0">
      <text>
        <r>
          <rPr>
            <b/>
            <sz val="9"/>
            <color indexed="81"/>
            <rFont val="Tahoma"/>
            <family val="2"/>
          </rPr>
          <t>Reyelt, William (OCD):</t>
        </r>
        <r>
          <rPr>
            <sz val="9"/>
            <color indexed="81"/>
            <rFont val="Tahoma"/>
            <family val="2"/>
          </rPr>
          <t xml:space="preserve">
i.e., vacant, unimproved, developable land that is not in use (e.g., non-previously developed land)</t>
        </r>
      </text>
    </comment>
  </commentList>
</comments>
</file>

<file path=xl/comments3.xml><?xml version="1.0" encoding="utf-8"?>
<comments xmlns="http://schemas.openxmlformats.org/spreadsheetml/2006/main">
  <authors>
    <author>Reyelt, William (OCD)</author>
    <author>Jee, Christopher (OCD)</author>
  </authors>
  <commentList>
    <comment ref="M5" authorId="0" shapeId="0">
      <text>
        <r>
          <rPr>
            <b/>
            <sz val="9"/>
            <color indexed="81"/>
            <rFont val="Tahoma"/>
            <family val="2"/>
          </rPr>
          <t>Reyelt, William (OCD):</t>
        </r>
        <r>
          <rPr>
            <sz val="9"/>
            <color indexed="81"/>
            <rFont val="Tahoma"/>
            <family val="2"/>
          </rPr>
          <t xml:space="preserve">
Hidden column to the left containing raw calculation before application of ROUNDDOWN Formula</t>
        </r>
      </text>
    </comment>
    <comment ref="R5" authorId="0" shapeId="0">
      <text>
        <r>
          <rPr>
            <sz val="9"/>
            <color indexed="81"/>
            <rFont val="Tahoma"/>
            <family val="2"/>
          </rPr>
          <t>For a given parcel, Sub-District or the District as a whole Future Zoned Units are the maximum number of actual units allowed As-of-right under Smart Growth Zoning on Developable Land for that parcel, Sub-District or District.</t>
        </r>
        <r>
          <rPr>
            <b/>
            <sz val="9"/>
            <color indexed="81"/>
            <rFont val="Tahoma"/>
            <family val="2"/>
          </rPr>
          <t xml:space="preserve">
Reyelt, William (OCD):</t>
        </r>
        <r>
          <rPr>
            <sz val="9"/>
            <color indexed="81"/>
            <rFont val="Tahoma"/>
            <family val="2"/>
          </rPr>
          <t xml:space="preserve">
Hidden column to the left containing raw calculation before application of ROUNDDOWN Formula</t>
        </r>
      </text>
    </comment>
    <comment ref="U5" authorId="1" shapeId="0">
      <text>
        <r>
          <rPr>
            <sz val="9"/>
            <color indexed="81"/>
            <rFont val="Tahoma"/>
            <family val="2"/>
          </rPr>
          <t>Incentive Units is the number of new/additional As-of-right units (Future Zoned Units less Existing Zoned Units) under the Smart Growth Zoning.</t>
        </r>
      </text>
    </comment>
  </commentList>
</comments>
</file>

<file path=xl/comments4.xml><?xml version="1.0" encoding="utf-8"?>
<comments xmlns="http://schemas.openxmlformats.org/spreadsheetml/2006/main">
  <authors>
    <author>Jee, Christopher (OCD)</author>
    <author>Reyelt, William (OCD)</author>
  </authors>
  <commentList>
    <comment ref="B4" authorId="0" shapeId="0">
      <text>
        <r>
          <rPr>
            <sz val="9"/>
            <color indexed="81"/>
            <rFont val="Tahoma"/>
            <family val="2"/>
          </rPr>
          <t>Please choose the most applicable category of Eligible Location associated with the proposed District. If you are not sure which catergory should be chosen, please contact DHCD for guidance.</t>
        </r>
      </text>
    </comment>
    <comment ref="A8" authorId="0" shapeId="0">
      <text>
        <r>
          <rPr>
            <sz val="9"/>
            <color indexed="81"/>
            <rFont val="Tahoma"/>
            <family val="2"/>
          </rPr>
          <t xml:space="preserve">This category is only applicable if an area is not within either a Substantial Transit Access Area or an Area of Concentrated Development. Please refer to the regulatory definition of Highly Suitable Location to see if the area qualifies as this category of Eligible Location. </t>
        </r>
      </text>
    </comment>
    <comment ref="A36" authorId="1" shapeId="0">
      <text>
        <r>
          <rPr>
            <b/>
            <sz val="9"/>
            <color indexed="81"/>
            <rFont val="Tahoma"/>
            <family val="2"/>
          </rPr>
          <t>Reyelt, William (OCD):</t>
        </r>
        <r>
          <rPr>
            <sz val="9"/>
            <color indexed="81"/>
            <rFont val="Tahoma"/>
            <family val="2"/>
          </rPr>
          <t xml:space="preserve">
i.e., vacant, unimproved, developable land that is not in use (e.g., non-previously developed land)</t>
        </r>
      </text>
    </comment>
  </commentList>
</comments>
</file>

<file path=xl/sharedStrings.xml><?xml version="1.0" encoding="utf-8"?>
<sst xmlns="http://schemas.openxmlformats.org/spreadsheetml/2006/main" count="436" uniqueCount="164">
  <si>
    <t>LAND AREA DATA (BY ACREAGE)</t>
  </si>
  <si>
    <t>UNIT DATA</t>
  </si>
  <si>
    <t>DEVELOPABLE LAND (DL)</t>
  </si>
  <si>
    <t>ON GROSS BUILDABLE LAND (i.e., INCLUDING SDL)</t>
  </si>
  <si>
    <t>ON DEVELOPABLE LAND (DL) ONLY</t>
  </si>
  <si>
    <t>PARCEL #</t>
  </si>
  <si>
    <t>STREET ADDRESS</t>
  </si>
  <si>
    <t>GROSS ACREAGE (GA)</t>
  </si>
  <si>
    <t>ENVIRONMENTALLY CONSTRAINED LAND (ECL) (e.g., wetlands, steep slope)</t>
  </si>
  <si>
    <t xml:space="preserve">SUBSTANTIALLY DEVELOPED LAND (SDL) </t>
  </si>
  <si>
    <t>GROSS DL</t>
  </si>
  <si>
    <t>ANY SUBSET OF DL QUALIFYING AS UNDERUTILIZED LAND (UL)</t>
  </si>
  <si>
    <t>EXISTING AS-OF-RIGHT DENSITY (EAD) (Units/Acre)</t>
  </si>
  <si>
    <t>40R AS-OF-RIGHT DENSITY (40RAD) (Max. Units/Acre)</t>
  </si>
  <si>
    <t>TOTAL OCCUPIED EXISTING UNITS (OEU)</t>
  </si>
  <si>
    <t>Hidden Raw Calculation Before ROUNDDOWN Formula</t>
  </si>
  <si>
    <t>FZU ON DL</t>
  </si>
  <si>
    <t>OEU ON DL</t>
  </si>
  <si>
    <t>EZU ON DL</t>
  </si>
  <si>
    <t>NOTES / EXISTING LAND USE, ETC. (as applicable to document Developable/ Underutilized Land)</t>
  </si>
  <si>
    <t>[Name of District]</t>
  </si>
  <si>
    <t>Parcels containing DEVELOPABLE LAND (DL - including Underutilized Land)</t>
  </si>
  <si>
    <t>Parcel #</t>
  </si>
  <si>
    <t>Street Address</t>
  </si>
  <si>
    <r>
      <t>District</t>
    </r>
    <r>
      <rPr>
        <sz val="11"/>
        <rFont val="Calibri"/>
        <family val="2"/>
        <scheme val="minor"/>
      </rPr>
      <t xml:space="preserve"> DL Sub-totals:</t>
    </r>
  </si>
  <si>
    <t>N/A</t>
  </si>
  <si>
    <t>Parcels within District that DO NOT CONTAIN ANY DEVELOPABLE LAND and consist of ONLY SUBSTANTIALLY DEVELOPED LAND and/or other land that does not qualify as Developable Land</t>
  </si>
  <si>
    <t>TERMS</t>
  </si>
  <si>
    <t>Gross Acreage</t>
  </si>
  <si>
    <t>total parcel acreage</t>
  </si>
  <si>
    <t>Environmentally Constrained Land</t>
  </si>
  <si>
    <t>For the purposes of calculating the portion of Gross Acreage that qualifies as Gross Buildable Land, Environmentally Constrained Land generally includes Dedicated Open Space, Future Open Space, areas of state-owned land that contain Prime Farmland Soils, and any other areas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t>
  </si>
  <si>
    <t xml:space="preserve"> </t>
  </si>
  <si>
    <t>Gross Buildable Land (GBL)</t>
  </si>
  <si>
    <t>Substantially Developed Land (SDL)</t>
  </si>
  <si>
    <t>Developable Land (DL)</t>
  </si>
  <si>
    <t>Underutilized Land (UL)</t>
  </si>
  <si>
    <t>Existing As-of-right Density</t>
  </si>
  <si>
    <t xml:space="preserve"> The maximum number of units per acre allowed As-of-right under the Underlying Zoning which includes any existing zoning applicable to the parcel.</t>
  </si>
  <si>
    <t>40R As-of-right Density</t>
  </si>
  <si>
    <t>Occupied Existing Units (OEU)</t>
  </si>
  <si>
    <t>Total Units Developable As-of-Right Under Existing / Underlying Zoning (UDAUEZ)</t>
  </si>
  <si>
    <t>Existing Zoned Units (EZU)</t>
  </si>
  <si>
    <t>Future Zoned Units (FZU)</t>
  </si>
  <si>
    <t>Bonus Units</t>
  </si>
  <si>
    <t>Incentive Units</t>
  </si>
  <si>
    <t>Note:  All acreage calculations are to exclude open water bodies.</t>
  </si>
  <si>
    <t xml:space="preserve">CATEGORY/CHARACTERISTICS OF ELIGIBLE LOCATION </t>
  </si>
  <si>
    <t>Select the Most Applicable Eligible Location</t>
  </si>
  <si>
    <t>Substantial Transit Access Area</t>
  </si>
  <si>
    <t>Area of Concentrated Development - City/Town Center, Existing Commercial District</t>
  </si>
  <si>
    <t>% of Underutilized Land and Substantially Developed Land in Area of Concentrated Development</t>
  </si>
  <si>
    <t>% of Land Zoned or Used for Commercial/Mixed-Use in Area of Concentrated Development</t>
  </si>
  <si>
    <t>Area of Concentrated Development - Existing Rural Village District</t>
  </si>
  <si>
    <t>Other Highly Suitable Location</t>
  </si>
  <si>
    <t>SG Zoning &amp; Infrastructure Characteristics</t>
  </si>
  <si>
    <t>Mixed-Use</t>
  </si>
  <si>
    <t>Design Standards</t>
  </si>
  <si>
    <t>Planned Infrastructure Upgrades</t>
  </si>
  <si>
    <t>Acres</t>
  </si>
  <si>
    <t>% of  Municipality</t>
  </si>
  <si>
    <t>Total Land Area of Proposed District</t>
  </si>
  <si>
    <t>Total Land Area of Muncipality</t>
  </si>
  <si>
    <t>ANTICIPATED BUILD-OUT</t>
  </si>
  <si>
    <t>Number of Existing Zoned Units</t>
  </si>
  <si>
    <t>Number of Future Zoned Units</t>
  </si>
  <si>
    <t>Number of Incentive Units</t>
  </si>
  <si>
    <t>DISTRICT CHARACTERISTICS (IN ACREAGE)</t>
  </si>
  <si>
    <t>% of District</t>
  </si>
  <si>
    <t>Underutilized Land (a subset of Developable Land)</t>
  </si>
  <si>
    <t>Other Developable Land</t>
  </si>
  <si>
    <t>All Developable Land</t>
  </si>
  <si>
    <t>Substantially Developed Land</t>
  </si>
  <si>
    <t>Environmentally constrained land (e.g., wetland, rare species habitat, steep slopes, state-owned prime farmland soils) or Other Non-Developable Land</t>
  </si>
  <si>
    <t>Historic District(s)</t>
  </si>
  <si>
    <t>Existing Dedicated Open Space</t>
  </si>
  <si>
    <t>Future Open Space</t>
  </si>
  <si>
    <t>Rights-of-way of (public) streets, ways, and transit lines</t>
  </si>
  <si>
    <t>Land currently in use for governmental functions</t>
  </si>
  <si>
    <t>FUTURE OPEN SPACE AND DEVELOPABLE LAND AREA</t>
  </si>
  <si>
    <t>Zoning Incentive Payments</t>
  </si>
  <si>
    <t>Payment</t>
  </si>
  <si>
    <t>Up to 20</t>
  </si>
  <si>
    <t>21 to 100</t>
  </si>
  <si>
    <t>101 to 200</t>
  </si>
  <si>
    <t>201 to 500</t>
  </si>
  <si>
    <t>501 or more</t>
  </si>
  <si>
    <t>All Developable Land (including Underutilized Land) plus all other buildable (non-environmentally constrained) land that would otherwise qualify as Developable Land but has been deemed Substantially Developed Land.  A parcel's Gross Buildable Acreage should generally consist of the Gross Acreage to which  the Smart Growth Zoning will apply minus Environmentally Constrained Land.</t>
  </si>
  <si>
    <t xml:space="preserve">Any existing occupied housing units on the parcel regardless of whether they could be developed As-of-right under currently applicable Underlying Zoning (for example, lawfully nonconforming existing occupied housing units).  </t>
  </si>
  <si>
    <t>The maximum absolute number of units allowable As-of-right on the specific parcel under the Underlying Zoning which includes any other overlay zoning that may exist in addition to the base zoning.</t>
  </si>
  <si>
    <t>The applicable maximum number of units per acre allowable As-of-right on the parcel under the proposed Smart Growth (40R) Zoning.</t>
  </si>
  <si>
    <t>Sub-Total for SDL Parcels :</t>
  </si>
  <si>
    <t>District Totals (all parcels):</t>
  </si>
  <si>
    <t>As-of-Right</t>
  </si>
  <si>
    <t xml:space="preserve">On Developable Land only, the Future Zoned Units less the Existing Zoned Units (generally the same as the subset of estimated Bonus Units associated Developable Land).  See also 760 CMR 59.02: For a given parcel or area of Developable Land within a District, the number of Future Zoned Units, less the number of Existing Zoned Units for the same parcel or area of land, except that an Accessory Dwelling Unit shall not qualify as an Incentive Unit. </t>
  </si>
  <si>
    <t xml:space="preserve">The net number of new, additional units allowed As-of-right under the Smart Growth Zoning on the parcel after deducting the corresponding number of Existing Zoned Units (i.e., FZU minus EZU on the parcel's GBL).  See also 760 CMR 59.02: A housing unit developed as part of a Project within a District, either through new construction, the substantial rehabilitation of an existing residential building, or the conversion to residential use of an existing building, in excess of the number of Existing Zoned Units for the same parcel. Units proposed or developed under a comprehensive permit pursuant to M.G.L. c. 40B for which the project eligibility letter was issued to the developer prior to the Municipality’s 40R Zoning Application to DHCD shall not qualify as Bonus Units if the development that is the subject of the comprehensive permit comprises all or substantially all of the Developable Land within the proposed 40R District. Otherwise, units developed within a District under a Comprehensive Permit issued pursuant to M.G.L. c. 40B after the submission of a 40R Zoning Application, in excess of the number of Existing Zoned Units for the same parcel, shall qualify as Bonus Units. </t>
  </si>
  <si>
    <t>For a given parcel, the FZUs are the maximum absolute number of actual units allowed As-of-right under Smart Growth Zoning.  See also 760 CMR 59.02: For a given parcel or area of Developable Land within a District, the maximum number of housing units that could be developed As-of-right under the 40R Zoning through new development, the substantial rehabilitation of existing residential buildings, or the conversion to residential use of existing buildings, except that an Accessory Dwelling Unit shall not qualify as a Future Zoned Unit.</t>
  </si>
  <si>
    <t xml:space="preserve">The greater of the Occupied Existing Units (OEU) and Total Units Developable As-of-Right Under the Existing / Underlying Zoning (UDAUEZ).  See also 760 SMR 59.02: For a given parcel or area of Developable Land within a District, the maximum number of housing units that could feasibly be developed As-of-right under the Underlying Zoning through new development, the substantial rehabilitation of existing residential buildings, or the conversion to residential use of existing buildings. Units that are proposed or developable within the geographic area of a District under a comprehensive permit pursuant to M.G.L. c. 40B for which the project eligibility letter was issued to the developer prior to the Municipality’s 40R Zoning Application shall be included as Existing Zoned Units if (a) the comprehensive permit is issued prior to the date of the Municipality’s 40R Zoning Application, or (b) the subject land makes up all or substantially all of the Developable Land within the proposed 40R District.  For purposes of determining the Zoning Incentive Payment and the Bonus Payment, (1) absent any application of the 40R Zoning to Substantially Developed areas, the Existing Zoned Units within any District or Project site shall be determined upon the basis of the allowable As-of-right residential density per acre shown on the plan submitted under 760 CMR 59.03(1)(c), multiplied by the acreage of Developable Land area, and (2) Existing Zoned Units shall include any existing occupied housing units within a District regardless of whether they could be developed As-of-right under currently applicable Underlying Zoning (for example, lawfully nonconforming existing occupied housing units).  </t>
  </si>
  <si>
    <t>760 CMR 59.02: Areas within a District which a Municipality may designate or require to be designated to be set aside in the future as Dedicated Open Space through the use of a conservation restriction as defined in M.G.L. c. 184, § 31 or other qualifying means. Such Future Open Space may be subject to requirements under the 40R Zoning for Projects to set aside a fixed percentage of the site area as Dedicated Open Space, and, for Districts other than Starter Home Zoning Districts eligible pursuant to 760 CMR 59.04(1)(a)3., allowing such Projects to deduct the Dedicated Open Space when calculating housing densities. Notwithstanding the foregoing, the total Future Open Space may not exceed 10 percent of what would otherwise be the Developable Land area if the Developable Land would be less than 50 acres; it may not exceed 20 percent of what would otherwise be the Developable Land area if the Developable Land area would be 50 acres or more; and it shall be consistent with the current Municipal Dedicated Open Space plan.</t>
  </si>
  <si>
    <t>Dedicated Open Space</t>
  </si>
  <si>
    <t>760 CMR 59.02: Land dedicated in perpetuity to protect one or more of the following: land for existing and future well fields, aquifers, and recharge areas; watershed land; agricultural land; grasslands; fields; forest land; fresh and salt water marshes and other wetlands; ocean, river, stream, lake and pond frontage; beaches, dunes, and other coastal lands; lands to protect scenic vistas; land for wildlife or nature preserves; land for active or passive recreational use; parklands, plazas, playgrounds, and reservations; and cemeteries. Dedicated Open Space may be in public, private, or non-profit ownership. Any land subject to protection under Article 97 of the Massachusetts Constitution shall be deemed Dedicated Open Space for the purposes of 760 CMR 59.00. In any case where such Dedicated Open Space is not conveyed to the Municipality, a restriction enforceable by the Municipality shall be recorded providing that such land be preserved as Dedicated Open Space pursuant to a conservation restriction as defined in M.G.L. c. 184, § 31.</t>
  </si>
  <si>
    <t xml:space="preserve">760 CMR 59.02: A district in a Municipality characterized by the historic and or architectural significance of buildings, structures, and sites, and in which exterior changes to and the construction of buildings and structures are subject to regulations adopted by the Municipality pursuant to M.G.L. c. 40C or other state law. Within any such Historic District, the provisions and requirements of the Municipal Historic District regulations may apply to existing and proposed buildings. A District may include all or part of one or more existing Historic Districts, and it may be coterminous or non-coterminous with the Historic District. A Municipality may establish or enlarge an Historic District within an Approved District, but whether such Historic District renders the District non-compliant with the provisions of M.G.L. c. 40R and 760 CMR 59.00 shall be subject to DHCD review in accordance with 760 CMR 59.05(5). DHCD’s review of such a new or enlarged Historic District shall be limited to compliance with M.G.L. c. 40R and 760 CMR 59.00. See also 760 CMR 59.02: Substantially Developed Land. </t>
  </si>
  <si>
    <t>Historic District</t>
  </si>
  <si>
    <t>Underlying Zoning</t>
  </si>
  <si>
    <t xml:space="preserve">760 CMR 59.02: The Municipal zoning requirements adopted pursuant to M.G.L. c. 40A (or, in the case of the City of Boston, other applicable law) that are otherwise applicable to the geographic area where a District is located or proposed. The Underlying Zoning shall include all zoning and existing overlays applicable to such geographic area and shall not be limited to the base zoning layer. Solely for the purposes of calculating existing residential densities under 760 CMR 59.03(1), the Underlying Zoning shall be deemed to be the zoning which was in effect one year prior to the date upon which the 40R Zoning Application was submitted to DHCD. </t>
  </si>
  <si>
    <t xml:space="preserve">760 CMR 59.02: Housing development allowed under the Underlying Zoning or 40R Zoning without recourse to a special permit, variance, zoning amendment, discretionary waiver, or other form of zoning relief.  Units that require Plan Review shall be considered As-of-right, subject to review and approval by DHCD of any Municipal 40R regulations, guidelines, forms of application materials, or other requirements applicable to review of Projects by the Plan Approval Authority under 760 CMR 59.00. </t>
  </si>
  <si>
    <t>760 CMR 59.02:  Developable Land within a District that would otherwise qualify as Substantially Developed Land, consistent with guidance issued by DHCD, but which: 
(a)  is characterized by improvements that have a marginal or significantly declining use, as measured by such factors as vacancy rates, extent of operation, current and projected employment levels, market demand for the current uses or the uses to which the existing improvements could readily be converted, low value of improvements in relation to land value, and low floor area ratio in relation to the floor area ratio that would be permitted under the applicable Underlying Zoning;
(b)  as demonstrated by existing or anticipated market conditions, may have reasonable potential to be developed, recycled, or converted into residential or Mixed-use Development consistent with Smart Growth; and
(c)  for a Starter Home Zoning District, solely for purposes of determining whether the District consists of not less than 3 contiguous acres of Developable Land area, DHCD may also include in the calculation of Underutilized Land certain additional land that would otherwise qualify as Substantially Developed Land, where DHCD determines that there is reasonable potential for such land to be more intensively developed in accordance with Starter Home Zoning.</t>
  </si>
  <si>
    <t>760 CMR 59.02: All land within a District that can be feasibly developed into residential or Mixed-use Development Projects. Developable Land shall not include: 
(a)  Substantially Developed Land; 
(b)  Dedicated Open Space; 
(c)  Future Open Space;
(d)  The rights-of-way of existing public streets, ways, and transit lines and, in a Starter Home Zoning District, new public and private roadways that would be necessary to meet minimum applicable requirements under Municipal law including the proposed 40R Zoning and, to the extent applicable within the proposed District, Municipal subdivision control requirements;
(e)  Land currently in use for governmental functions (except to the extent that such land qualifies as Underutilized Land); or 
(f)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
(g)  Areas of state-owned land that contain Prime Farmland Soils.</t>
  </si>
  <si>
    <t>760 CMR 59.02:  Land within a District that is currently used for commercial, industrial, institutional, or governmental use, or for residential use consistent with or exceeding the densities allowable under the Underlying Zoning, and which does not qualify as UL. Any land located within a Historic District shall be presumed to be Substantially Developed, unless the Municipality can show that all or a portion of such land qualifies as DL.</t>
  </si>
  <si>
    <t>Land or Used for Commercial/Mixed-Use:</t>
  </si>
  <si>
    <t>Underutilized &amp; Substantially Developed Land as % of District</t>
  </si>
  <si>
    <t>Land not exclusively zoned for residential use (current zoning/use is commercial or mixed-use)</t>
  </si>
  <si>
    <t>Underutilized Land:</t>
  </si>
  <si>
    <t>Substantially Developed Land:</t>
  </si>
  <si>
    <t>DISTRICT SIZE &amp; PROPORTION TO TOTAL LAND AREA</t>
  </si>
  <si>
    <t>Total Land Area of All Previously Approved / Existing 40R Districts in Municipality</t>
  </si>
  <si>
    <t>Total Land Area of both Proposed &amp; Existing 40R Districts</t>
  </si>
  <si>
    <t>(Total for proposed District plus estimated balance w/in ACD)</t>
  </si>
  <si>
    <t>(Total for proposed District plus balance w/in ACD)</t>
  </si>
  <si>
    <t>Total Size of Area of Concentrated Development</t>
  </si>
  <si>
    <t>(Total for proposed District plus parcel acreage for balance of ACD)</t>
  </si>
  <si>
    <r>
      <t>ACD Characteristics (</t>
    </r>
    <r>
      <rPr>
        <b/>
        <sz val="11"/>
        <color rgb="FFFF0000"/>
        <rFont val="Calibri"/>
        <family val="2"/>
        <scheme val="minor"/>
      </rPr>
      <t>generally NOT same boundaries as 40R District - see definitions &amp; recommend consulting w/ DHCD</t>
    </r>
    <r>
      <rPr>
        <b/>
        <sz val="11"/>
        <color theme="1"/>
        <rFont val="Calibri"/>
        <family val="2"/>
        <scheme val="minor"/>
      </rPr>
      <t>)</t>
    </r>
  </si>
  <si>
    <t>760 CMR 59.02: All land within a District that can be feasibly developed into residential or Mixed-use Development Projects. Developable Land shall not include: 
(a)  Substantially Developed Land; 
(b)  Dedicated Open Space; 
(c)  Future Open Space;
(d)  The rights-of-way of existing public streets, ways, and transit lines and, in a Starter Home Zoning District, new public and private roadways that would be necessary to meet minimum applicable requirements under Municipal law including the proposed 40R Zoning and, to the extent applicable within the proposed District, Municipal subdivision control requirements;
(e)  Land currently in use for governmental functions (except to the extent that such land qualifies as Underutilized Land); or 
(f)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
(g)  Areas of state-owned land that contain Prime Farmland Soils.</t>
  </si>
  <si>
    <t>760 CMR 59.02:  Developable Land within a District that would otherwise qualify as Substantially Developed Land, consistent with guidance issued by DHCD, but which: 
(a)  is characterized by improvements that have a marginal or significantly declining use, as measured by such factors as vacancy rates, extent of operation, current and projected employment levels, market demand for the current uses or the uses to which the existing improvements could readily be converted, low value of improvements in relation to land value, and low floor area ratio in relation to the floor area ratio that would be permitted under the applicable Underlying Zoning;
(b)  as demonstrated by existing or anticipated market conditions, may have reasonable potential to be developed, recycled, or converted into residential or Mixed-use Development consistent with Smart Growth; and
(c)  for a Starter Home Zoning District, solely for purposes of determining whether the District consists of not less than 3 contiguous acres of Developable Land area, DHCD may also include in the calculation of Underutilized Land certain additional land that would otherwise qualify as Substantially Developed Land, where DHCD determines that there is reasonable potential for such land to be more intensively developed in accordance with Starter Home Zoning.</t>
  </si>
  <si>
    <t>Future Open Space as % of what would otherwise be total Developable Land</t>
  </si>
  <si>
    <t>Instructions:  Please first complete yellow cells in the Density Data Spreadsheet (1st Worksheet/Tab) with the relevant information followed by the yellow cells in the District Summary Information worksheet below.  The remaining, blue and clear cells in each table will self-populate from the inputted information.  The blue cells below contain information populated from data entered in or generated from the Density Data Spreadsheet which is why that spreadsheet should be completed first. Explanations/definitions of various headings are contained in the table/glossary that appears below the Density Data Spreadsheet and as a separate tab.  Additional information is contained in the accompanying application form, regulations and guidelines.  If you have questions, please don't hesitate to contact Bill Reyelt (william.reyelt@mass.gov / 617.573.1355) or Elaine Wijnja (elaine.wijnja@mass.gov / 617.573.1360) at DHCD.</t>
  </si>
  <si>
    <t>TOTAL EXISTING ZONED UNITS (EZU) (EZU = &gt; of OEU and UDAUEZ)</t>
  </si>
  <si>
    <t>TOTAL POTENTIAL BONUS UNITS ON GBL (= FZU less EZU)</t>
  </si>
  <si>
    <t>TOTAL FUTURE ZONED UNITS (FZU) (FZU = GBL x 40RAD)</t>
  </si>
  <si>
    <t>TOTAL UNITS DEVELOPABLE AS-OF-RIGHT UNDER EXISTING / UNDERLYING ZONING (UDAUEZ) (UDAUEZ = GBL x EAD)</t>
  </si>
  <si>
    <t>GROSS BUILDABLE LAND (GBL) (GBL = GA less ECL)</t>
  </si>
  <si>
    <t>Instructions: Please complete YELLOW CELLS in the tables below with relevant information for each parcel.  The remaining blue and clear cells in each table will self-populate based on the information entered. This spreadsheet is for proposed Districts that Will NOT contain any Sub-Districts.  For proposed Districts that will contain Sub-Districts, please consult DHCD for the corresponding spreadsheet.  For Underutilized Land containing buildings that are proposed for reuse, please contact DHCD for guidance on corresponding calculations.   To add one or more parcels containing Developable/Underutilized Land or one or more Substantially Developed Parcels, insert new row(s) between two existing parcel in the corresponding section so as to include additional parcels in the existing formulas.</t>
  </si>
  <si>
    <r>
      <t xml:space="preserve">Instructions: Please complete </t>
    </r>
    <r>
      <rPr>
        <b/>
        <sz val="12"/>
        <color theme="1"/>
        <rFont val="Calibri"/>
        <family val="2"/>
        <scheme val="minor"/>
      </rPr>
      <t>YELLOW CELLS</t>
    </r>
    <r>
      <rPr>
        <sz val="12"/>
        <color theme="1"/>
        <rFont val="Calibri"/>
        <family val="2"/>
        <scheme val="minor"/>
      </rPr>
      <t xml:space="preserve"> in the tables below with relevant information for each parcel.  The remaining blue and clear cells in each table will self-populate based on the information entered. This spreadsheet is for proposed Districts that Will NOT contain any Sub-Districts.  For proposed Districts that will contain Sub-Districts, please consult DHCD for the corresponding spreadsheet.  For Underutilized Land containing buildings that are proposed for reuse, please contact DHCD for guidance on corresponding calculations.   To add one or more parcels containing Developable/Underutilized Land or one or more Substantially Developed Parcels, insert new row(s) between two existing parcel in the corresponding section so as to include additional parcels in the existing formulas.</t>
    </r>
  </si>
  <si>
    <t>For the purposes of calculating the portion of Gross Acreage that qualifies as Gross Buildable Land, Environmentally Constrained Land generally includes Dedicated Open Space, Future Open Space, areas of state-owned land that contain Prime Farmland Soils, and any other areas Areas exceeding ½ acre of contiguous land that are:
1. protected wetland resources (including buffer zones) under federal or state laws plus any additional areas that are protected wetlands resources (including buffer zones) under applicable Additional Municipal Standards, if any, but not federal or state laws;
2.  rare species habitat designated under federal or state law, unless granted an exception consistent with requirements established by the Massachusetts Executive Office of Energy and Environmental Affairs and the Department of Fish and Game that all or part of such areas can accommodate development consistent with the proposed 40R Zoning; 
3.  characterized by steep slopes with an average gradient of at least 15 percent; or 
4.  subject to any other Municipal ordinance, by-law, or regulation that would prevent the development of residential or Mixed-use Development Projects at the As-of-right residential densities set forth in the 40R Zoning.</t>
  </si>
  <si>
    <t>INCENTIVE /  BONUS UNITS</t>
  </si>
  <si>
    <r>
      <t>Total Units for each type of unit</t>
    </r>
    <r>
      <rPr>
        <b/>
        <sz val="11"/>
        <color rgb="FFFF0000"/>
        <rFont val="Calibri"/>
        <family val="2"/>
        <scheme val="minor"/>
      </rPr>
      <t xml:space="preserve"> (will be more than sum of Column B and Column D if there are units associated with SDL on parcels w/ DL)</t>
    </r>
  </si>
  <si>
    <r>
      <t xml:space="preserve"># of each type of unit on parcels that will allow residential use under the 40R Zoning but </t>
    </r>
    <r>
      <rPr>
        <b/>
        <sz val="11"/>
        <color rgb="FFFF0000"/>
        <rFont val="Calibri"/>
        <family val="2"/>
        <scheme val="minor"/>
      </rPr>
      <t>DO NOT</t>
    </r>
    <r>
      <rPr>
        <b/>
        <sz val="11"/>
        <color theme="1"/>
        <rFont val="Calibri"/>
        <family val="2"/>
        <scheme val="minor"/>
      </rPr>
      <t xml:space="preserve"> contain any land qualifying as Developable/ Underutilized Land (e.g., parcels that consist entirely of Substantially Developed Land)</t>
    </r>
  </si>
  <si>
    <r>
      <t xml:space="preserve"># of each type of unit </t>
    </r>
    <r>
      <rPr>
        <b/>
        <i/>
        <sz val="11"/>
        <color theme="1"/>
        <rFont val="Calibri"/>
        <family val="2"/>
        <scheme val="minor"/>
      </rPr>
      <t>on Developable and Underutilized Land</t>
    </r>
  </si>
  <si>
    <t>Potential Bonus Units (Estimated)</t>
  </si>
  <si>
    <r>
      <t xml:space="preserve"># of each type of unit </t>
    </r>
    <r>
      <rPr>
        <b/>
        <i/>
        <sz val="11"/>
        <color theme="1"/>
        <rFont val="Calibri"/>
        <family val="2"/>
        <scheme val="minor"/>
      </rPr>
      <t>on Developable Land (including Underutilized Land)</t>
    </r>
  </si>
  <si>
    <r>
      <t xml:space="preserve">Total Units for each type of unit </t>
    </r>
    <r>
      <rPr>
        <b/>
        <sz val="11"/>
        <color rgb="FFFF0000"/>
        <rFont val="Calibri"/>
        <family val="2"/>
        <scheme val="minor"/>
      </rPr>
      <t>(will be more than sum of Column B and Column D if there are units associated with SDL on parcels w/ DL)</t>
    </r>
  </si>
  <si>
    <t>3-1-A</t>
  </si>
  <si>
    <t>100 William St</t>
  </si>
  <si>
    <t>3-1-B</t>
  </si>
  <si>
    <t>80 William St</t>
  </si>
  <si>
    <t>3-2</t>
  </si>
  <si>
    <t>65 William St</t>
  </si>
  <si>
    <t>3-1</t>
  </si>
  <si>
    <t>60 William St</t>
  </si>
  <si>
    <t>3-3</t>
  </si>
  <si>
    <t>55 William St</t>
  </si>
  <si>
    <t>40 William St</t>
  </si>
  <si>
    <t>4-1-A</t>
  </si>
  <si>
    <t>3-4</t>
  </si>
  <si>
    <t>45 William St</t>
  </si>
  <si>
    <t>2-1</t>
  </si>
  <si>
    <t>20 William St</t>
  </si>
  <si>
    <t>Building 40</t>
  </si>
  <si>
    <t>Building 65</t>
  </si>
  <si>
    <t>PRELIMINARY / DEFAULT # OF INCENTIVE UNITS / POTENTIAL BONUS UNITS</t>
  </si>
  <si>
    <t>DEFAULT # INCENTIVE UNITS ADJUSTED FOR ALLOWANCES FOR NON-RESIDENTIAL / MIXED USE</t>
  </si>
  <si>
    <t>MINIMUM % OF 40R PROJECT/DEV UNDER ASSOC. SGZ THAT IS REQUIRED TO BE RESIDENTIAL</t>
  </si>
  <si>
    <t>Land Zoned or Used for Commercial/Mixed-Use:</t>
  </si>
  <si>
    <t>Wellesley Park Smart Growth Overlay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</si>
</sst>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0.0%"/>
    <numFmt numFmtId="165"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i/>
      <sz val="11"/>
      <color theme="1"/>
      <name val="Calibri"/>
      <family val="2"/>
      <scheme val="minor"/>
    </font>
    <font>
      <b/>
      <u/>
      <sz val="11"/>
      <color theme="1"/>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sz val="11"/>
      <color theme="0"/>
      <name val="Calibri"/>
      <family val="2"/>
      <scheme val="minor"/>
    </font>
    <font>
      <b/>
      <i/>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hair">
        <color indexed="64"/>
      </left>
      <right/>
      <top style="hair">
        <color indexed="64"/>
      </top>
      <bottom/>
      <diagonal/>
    </border>
    <border>
      <left/>
      <right/>
      <top style="hair">
        <color indexed="64"/>
      </top>
      <bottom/>
      <diagonal/>
    </border>
    <border>
      <left style="thin">
        <color auto="1"/>
      </left>
      <right/>
      <top style="thin">
        <color auto="1"/>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370">
    <xf numFmtId="0" fontId="0" fillId="0" borderId="0" xfId="0"/>
    <xf numFmtId="0" fontId="4" fillId="4" borderId="1" xfId="0" applyFont="1" applyFill="1" applyBorder="1" applyAlignment="1"/>
    <xf numFmtId="0" fontId="4" fillId="4" borderId="2" xfId="0" applyFont="1" applyFill="1" applyBorder="1" applyAlignment="1"/>
    <xf numFmtId="0" fontId="4" fillId="2" borderId="1" xfId="0" applyFont="1" applyFill="1" applyBorder="1" applyAlignment="1"/>
    <xf numFmtId="0" fontId="4" fillId="2" borderId="4" xfId="0" applyFont="1" applyFill="1" applyBorder="1" applyAlignment="1"/>
    <xf numFmtId="0" fontId="4" fillId="2" borderId="3" xfId="0" applyFont="1" applyFill="1" applyBorder="1" applyAlignment="1"/>
    <xf numFmtId="0" fontId="4" fillId="2" borderId="4" xfId="0" applyFont="1" applyFill="1" applyBorder="1"/>
    <xf numFmtId="0" fontId="4" fillId="3" borderId="4" xfId="0" applyFont="1" applyFill="1" applyBorder="1"/>
    <xf numFmtId="0" fontId="0" fillId="4" borderId="4" xfId="0" applyFill="1" applyBorder="1"/>
    <xf numFmtId="0" fontId="4" fillId="4"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Border="1"/>
    <xf numFmtId="0" fontId="0" fillId="5" borderId="4" xfId="0" applyFill="1" applyBorder="1"/>
    <xf numFmtId="0" fontId="0" fillId="6" borderId="4" xfId="0" applyFill="1" applyBorder="1"/>
    <xf numFmtId="0" fontId="0" fillId="5" borderId="9" xfId="0" applyFont="1" applyFill="1" applyBorder="1" applyAlignment="1"/>
    <xf numFmtId="0" fontId="0" fillId="6" borderId="9" xfId="0" applyFont="1" applyFill="1" applyBorder="1" applyAlignment="1"/>
    <xf numFmtId="0" fontId="0" fillId="5" borderId="9" xfId="0" applyFont="1" applyFill="1" applyBorder="1"/>
    <xf numFmtId="0" fontId="0" fillId="6" borderId="9" xfId="0" applyFont="1" applyFill="1" applyBorder="1"/>
    <xf numFmtId="0" fontId="0" fillId="5" borderId="5" xfId="0" applyFont="1" applyFill="1" applyBorder="1" applyAlignment="1"/>
    <xf numFmtId="0" fontId="0" fillId="6" borderId="7" xfId="0" applyFont="1" applyFill="1" applyBorder="1"/>
    <xf numFmtId="0" fontId="0" fillId="6" borderId="10" xfId="0" applyFont="1" applyFill="1" applyBorder="1"/>
    <xf numFmtId="0" fontId="0" fillId="6" borderId="11" xfId="0" applyFont="1" applyFill="1" applyBorder="1"/>
    <xf numFmtId="0" fontId="0" fillId="5" borderId="8" xfId="0" applyFont="1" applyFill="1" applyBorder="1"/>
    <xf numFmtId="0" fontId="0" fillId="6" borderId="5" xfId="0" applyFont="1" applyFill="1" applyBorder="1"/>
    <xf numFmtId="0" fontId="0" fillId="5" borderId="11" xfId="0" applyFill="1" applyBorder="1"/>
    <xf numFmtId="0" fontId="0" fillId="5" borderId="12" xfId="0" applyFont="1" applyFill="1" applyBorder="1" applyAlignment="1"/>
    <xf numFmtId="0" fontId="0" fillId="6" borderId="12" xfId="0" applyFont="1" applyFill="1" applyBorder="1" applyAlignment="1"/>
    <xf numFmtId="0" fontId="0" fillId="5" borderId="12" xfId="0" applyFont="1" applyFill="1" applyBorder="1"/>
    <xf numFmtId="0" fontId="0" fillId="6" borderId="12" xfId="0" applyFont="1" applyFill="1" applyBorder="1"/>
    <xf numFmtId="0" fontId="0" fillId="5" borderId="13" xfId="0" applyFont="1" applyFill="1" applyBorder="1"/>
    <xf numFmtId="0" fontId="0" fillId="5" borderId="13" xfId="0" applyFont="1" applyFill="1" applyBorder="1" applyAlignment="1"/>
    <xf numFmtId="0" fontId="0" fillId="6" borderId="14" xfId="0" applyFont="1" applyFill="1" applyBorder="1"/>
    <xf numFmtId="0" fontId="0" fillId="5" borderId="15" xfId="0" applyFont="1" applyFill="1" applyBorder="1"/>
    <xf numFmtId="0" fontId="0" fillId="6" borderId="13" xfId="0" applyFont="1" applyFill="1" applyBorder="1"/>
    <xf numFmtId="0" fontId="0" fillId="5" borderId="12" xfId="0" applyFill="1" applyBorder="1"/>
    <xf numFmtId="0" fontId="0" fillId="5" borderId="16" xfId="0" applyFont="1" applyFill="1" applyBorder="1" applyAlignment="1"/>
    <xf numFmtId="0" fontId="0" fillId="5" borderId="16" xfId="0" applyFont="1" applyFill="1" applyBorder="1"/>
    <xf numFmtId="0" fontId="0" fillId="5" borderId="17" xfId="0" applyFont="1" applyFill="1" applyBorder="1"/>
    <xf numFmtId="0" fontId="0" fillId="5" borderId="17" xfId="0" applyFont="1" applyFill="1" applyBorder="1" applyAlignment="1"/>
    <xf numFmtId="0" fontId="0" fillId="6" borderId="16" xfId="0" applyFont="1" applyFill="1" applyBorder="1"/>
    <xf numFmtId="0" fontId="0" fillId="6" borderId="18" xfId="0" applyFont="1" applyFill="1" applyBorder="1"/>
    <xf numFmtId="0" fontId="0" fillId="5" borderId="19" xfId="0" applyFont="1" applyFill="1" applyBorder="1"/>
    <xf numFmtId="0" fontId="0" fillId="6" borderId="20" xfId="0" applyFont="1" applyFill="1" applyBorder="1"/>
    <xf numFmtId="0" fontId="0" fillId="5" borderId="21" xfId="0" applyFont="1" applyFill="1" applyBorder="1"/>
    <xf numFmtId="0" fontId="0" fillId="6" borderId="21" xfId="0" applyFont="1" applyFill="1" applyBorder="1" applyAlignment="1"/>
    <xf numFmtId="0" fontId="0" fillId="6" borderId="21" xfId="0" applyFont="1" applyFill="1" applyBorder="1"/>
    <xf numFmtId="0" fontId="0" fillId="5" borderId="22" xfId="0" applyFont="1" applyFill="1" applyBorder="1"/>
    <xf numFmtId="0" fontId="0" fillId="5" borderId="22" xfId="0" applyFont="1" applyFill="1" applyBorder="1" applyAlignment="1"/>
    <xf numFmtId="0" fontId="0" fillId="6" borderId="23" xfId="0" applyFont="1" applyFill="1" applyBorder="1"/>
    <xf numFmtId="0" fontId="0" fillId="5" borderId="24" xfId="0" applyFont="1" applyFill="1" applyBorder="1"/>
    <xf numFmtId="0" fontId="0" fillId="6" borderId="22" xfId="0" applyFont="1" applyFill="1" applyBorder="1"/>
    <xf numFmtId="0" fontId="0" fillId="5" borderId="21" xfId="0" applyFill="1" applyBorder="1"/>
    <xf numFmtId="0" fontId="5" fillId="6" borderId="25" xfId="0" applyFont="1" applyFill="1" applyBorder="1" applyAlignment="1">
      <alignment wrapText="1"/>
    </xf>
    <xf numFmtId="0" fontId="5" fillId="7" borderId="25" xfId="0" applyFont="1" applyFill="1" applyBorder="1" applyAlignment="1">
      <alignment horizontal="left" vertical="center"/>
    </xf>
    <xf numFmtId="0" fontId="5" fillId="6" borderId="26" xfId="0" applyFont="1" applyFill="1" applyBorder="1"/>
    <xf numFmtId="0" fontId="5" fillId="6" borderId="27" xfId="0" applyFont="1" applyFill="1" applyBorder="1"/>
    <xf numFmtId="0" fontId="5" fillId="7" borderId="4" xfId="0" applyNumberFormat="1" applyFont="1" applyFill="1" applyBorder="1" applyAlignment="1">
      <alignment horizontal="right" vertical="center"/>
    </xf>
    <xf numFmtId="0" fontId="5" fillId="6" borderId="4" xfId="0" applyFont="1" applyFill="1" applyBorder="1"/>
    <xf numFmtId="0" fontId="5" fillId="0" borderId="4" xfId="0" applyFont="1" applyFill="1" applyBorder="1"/>
    <xf numFmtId="0" fontId="0" fillId="6" borderId="4" xfId="0" applyFont="1" applyFill="1" applyBorder="1"/>
    <xf numFmtId="0" fontId="5" fillId="0" borderId="26" xfId="0" applyFont="1" applyBorder="1"/>
    <xf numFmtId="0" fontId="4" fillId="6" borderId="27" xfId="0" applyFont="1" applyFill="1" applyBorder="1"/>
    <xf numFmtId="0" fontId="4" fillId="6" borderId="26" xfId="0" applyFont="1" applyFill="1" applyBorder="1"/>
    <xf numFmtId="0" fontId="5" fillId="5" borderId="29" xfId="0" applyFont="1" applyFill="1" applyBorder="1" applyAlignment="1">
      <alignment wrapText="1"/>
    </xf>
    <xf numFmtId="0" fontId="0" fillId="5" borderId="9" xfId="0" applyFill="1" applyBorder="1" applyAlignment="1"/>
    <xf numFmtId="0" fontId="0" fillId="4" borderId="9" xfId="0" applyFill="1" applyBorder="1" applyAlignment="1"/>
    <xf numFmtId="0" fontId="0" fillId="4" borderId="6" xfId="0" applyFill="1" applyBorder="1" applyAlignment="1"/>
    <xf numFmtId="0" fontId="0" fillId="7" borderId="6" xfId="0" applyFill="1" applyBorder="1" applyAlignment="1"/>
    <xf numFmtId="0" fontId="0" fillId="0" borderId="7" xfId="0" applyBorder="1" applyAlignment="1"/>
    <xf numFmtId="0" fontId="0" fillId="4" borderId="11" xfId="0" applyFill="1" applyBorder="1" applyAlignment="1"/>
    <xf numFmtId="0" fontId="0" fillId="4" borderId="5" xfId="0" applyFont="1" applyFill="1" applyBorder="1"/>
    <xf numFmtId="0" fontId="0" fillId="4" borderId="10" xfId="0" applyFill="1" applyBorder="1" applyAlignment="1"/>
    <xf numFmtId="0" fontId="0" fillId="4" borderId="11" xfId="0" applyFont="1" applyFill="1" applyBorder="1"/>
    <xf numFmtId="0" fontId="0" fillId="7" borderId="17" xfId="0" applyFont="1" applyFill="1" applyBorder="1" applyAlignment="1">
      <alignment horizontal="right"/>
    </xf>
    <xf numFmtId="0" fontId="0" fillId="7" borderId="9" xfId="0" applyFont="1" applyFill="1" applyBorder="1" applyAlignment="1">
      <alignment horizontal="right"/>
    </xf>
    <xf numFmtId="0" fontId="0" fillId="7" borderId="20" xfId="0" applyFont="1" applyFill="1" applyBorder="1" applyAlignment="1">
      <alignment horizontal="right" vertical="center"/>
    </xf>
    <xf numFmtId="0" fontId="0" fillId="7" borderId="20" xfId="0" applyFill="1" applyBorder="1" applyAlignment="1">
      <alignment horizontal="right"/>
    </xf>
    <xf numFmtId="0" fontId="0" fillId="4" borderId="9" xfId="0" applyFill="1" applyBorder="1"/>
    <xf numFmtId="0" fontId="5" fillId="5" borderId="14" xfId="0" applyFont="1" applyFill="1" applyBorder="1" applyAlignment="1">
      <alignment wrapText="1"/>
    </xf>
    <xf numFmtId="0" fontId="0" fillId="5" borderId="12" xfId="0" applyFill="1" applyBorder="1" applyAlignment="1"/>
    <xf numFmtId="0" fontId="0" fillId="4" borderId="16" xfId="0" applyFill="1" applyBorder="1" applyAlignment="1"/>
    <xf numFmtId="0" fontId="0" fillId="4" borderId="12" xfId="0" applyFill="1" applyBorder="1" applyAlignment="1"/>
    <xf numFmtId="0" fontId="0" fillId="7" borderId="12" xfId="0" applyFill="1" applyBorder="1" applyAlignment="1"/>
    <xf numFmtId="0" fontId="0" fillId="0" borderId="14" xfId="0" applyBorder="1" applyAlignment="1"/>
    <xf numFmtId="0" fontId="0" fillId="4" borderId="13" xfId="0" applyFont="1" applyFill="1" applyBorder="1"/>
    <xf numFmtId="0" fontId="0" fillId="4" borderId="14" xfId="0" applyFill="1" applyBorder="1" applyAlignment="1"/>
    <xf numFmtId="0" fontId="0" fillId="4" borderId="12" xfId="0" applyFont="1" applyFill="1" applyBorder="1"/>
    <xf numFmtId="0" fontId="0" fillId="7" borderId="12" xfId="0" applyFont="1" applyFill="1" applyBorder="1" applyAlignment="1">
      <alignment horizontal="right"/>
    </xf>
    <xf numFmtId="0" fontId="0" fillId="7" borderId="12" xfId="0" applyFont="1" applyFill="1" applyBorder="1" applyAlignment="1">
      <alignment horizontal="right" vertical="center"/>
    </xf>
    <xf numFmtId="0" fontId="0" fillId="7" borderId="13" xfId="0" applyFill="1" applyBorder="1" applyAlignment="1">
      <alignment horizontal="right"/>
    </xf>
    <xf numFmtId="0" fontId="0" fillId="4" borderId="12" xfId="0" applyFill="1" applyBorder="1"/>
    <xf numFmtId="0" fontId="5" fillId="5" borderId="18" xfId="0" applyFont="1" applyFill="1" applyBorder="1" applyAlignment="1">
      <alignment wrapText="1"/>
    </xf>
    <xf numFmtId="0" fontId="0" fillId="5" borderId="16" xfId="0" applyFill="1" applyBorder="1" applyAlignment="1"/>
    <xf numFmtId="0" fontId="0" fillId="7" borderId="16" xfId="0" applyFill="1" applyBorder="1" applyAlignment="1"/>
    <xf numFmtId="0" fontId="0" fillId="0" borderId="18" xfId="0" applyBorder="1" applyAlignment="1"/>
    <xf numFmtId="0" fontId="0" fillId="7" borderId="17" xfId="0" applyFill="1" applyBorder="1" applyAlignment="1">
      <alignment horizontal="right"/>
    </xf>
    <xf numFmtId="0" fontId="5" fillId="5" borderId="23" xfId="0" applyFont="1" applyFill="1" applyBorder="1" applyAlignment="1">
      <alignment wrapText="1"/>
    </xf>
    <xf numFmtId="0" fontId="0" fillId="5" borderId="21" xfId="0" applyFill="1" applyBorder="1" applyAlignment="1"/>
    <xf numFmtId="0" fontId="0" fillId="4" borderId="21" xfId="0" applyFill="1" applyBorder="1" applyAlignment="1"/>
    <xf numFmtId="0" fontId="0" fillId="7" borderId="21" xfId="0" applyFill="1" applyBorder="1" applyAlignment="1"/>
    <xf numFmtId="0" fontId="0" fillId="0" borderId="23" xfId="0" applyBorder="1" applyAlignment="1"/>
    <xf numFmtId="0" fontId="0" fillId="4" borderId="22" xfId="0" applyFont="1" applyFill="1" applyBorder="1"/>
    <xf numFmtId="0" fontId="0" fillId="4" borderId="23" xfId="0" applyFill="1" applyBorder="1" applyAlignment="1"/>
    <xf numFmtId="0" fontId="0" fillId="4" borderId="21" xfId="0" applyFont="1" applyFill="1" applyBorder="1"/>
    <xf numFmtId="0" fontId="0" fillId="7" borderId="6" xfId="0" applyFont="1" applyFill="1" applyBorder="1" applyAlignment="1">
      <alignment horizontal="right"/>
    </xf>
    <xf numFmtId="0" fontId="0" fillId="7" borderId="22" xfId="0" applyFill="1" applyBorder="1" applyAlignment="1">
      <alignment horizontal="right"/>
    </xf>
    <xf numFmtId="0" fontId="0" fillId="4" borderId="26" xfId="0" applyFill="1" applyBorder="1"/>
    <xf numFmtId="0" fontId="5" fillId="4" borderId="25" xfId="0" applyFont="1" applyFill="1" applyBorder="1" applyAlignment="1">
      <alignment wrapText="1"/>
    </xf>
    <xf numFmtId="0" fontId="0" fillId="7" borderId="26" xfId="0" applyFill="1" applyBorder="1" applyAlignment="1"/>
    <xf numFmtId="0" fontId="0" fillId="4" borderId="26" xfId="0" applyFill="1" applyBorder="1" applyAlignment="1"/>
    <xf numFmtId="0" fontId="0" fillId="7" borderId="26" xfId="0" applyFill="1" applyBorder="1" applyAlignment="1">
      <alignment horizontal="right" vertical="center"/>
    </xf>
    <xf numFmtId="0" fontId="3" fillId="4" borderId="26" xfId="0" applyFont="1" applyFill="1" applyBorder="1" applyAlignment="1"/>
    <xf numFmtId="0" fontId="0" fillId="7" borderId="4" xfId="0" applyFont="1" applyFill="1" applyBorder="1" applyAlignment="1">
      <alignment horizontal="right"/>
    </xf>
    <xf numFmtId="0" fontId="0" fillId="7" borderId="3" xfId="0" applyFont="1" applyFill="1" applyBorder="1" applyAlignment="1">
      <alignment horizontal="right" vertical="center"/>
    </xf>
    <xf numFmtId="0" fontId="0" fillId="7" borderId="27" xfId="0" applyFill="1" applyBorder="1" applyAlignment="1">
      <alignment horizontal="right"/>
    </xf>
    <xf numFmtId="0" fontId="3" fillId="0" borderId="0" xfId="0" applyFont="1"/>
    <xf numFmtId="0" fontId="3" fillId="0" borderId="30" xfId="0" applyFont="1" applyBorder="1"/>
    <xf numFmtId="0" fontId="3" fillId="0" borderId="30" xfId="0" applyFont="1" applyBorder="1" applyAlignment="1">
      <alignment vertical="center" wrapText="1"/>
    </xf>
    <xf numFmtId="0" fontId="3" fillId="0" borderId="30" xfId="0" applyFont="1" applyBorder="1" applyAlignment="1">
      <alignment horizontal="left" vertical="top" wrapText="1"/>
    </xf>
    <xf numFmtId="0" fontId="3" fillId="0" borderId="30" xfId="0" applyFont="1" applyBorder="1" applyAlignment="1">
      <alignment vertical="top" wrapText="1"/>
    </xf>
    <xf numFmtId="0" fontId="3" fillId="0" borderId="30" xfId="0" applyFont="1" applyBorder="1" applyAlignment="1">
      <alignment vertical="top"/>
    </xf>
    <xf numFmtId="0" fontId="3" fillId="0" borderId="30" xfId="0" applyFont="1" applyFill="1" applyBorder="1" applyAlignment="1">
      <alignment vertical="top" wrapText="1"/>
    </xf>
    <xf numFmtId="0" fontId="0" fillId="0" borderId="0" xfId="0" applyAlignment="1">
      <alignment horizontal="left" vertical="top" wrapText="1"/>
    </xf>
    <xf numFmtId="0" fontId="0" fillId="0" borderId="30" xfId="0" applyBorder="1" applyAlignment="1">
      <alignment wrapText="1"/>
    </xf>
    <xf numFmtId="0" fontId="0" fillId="0" borderId="31" xfId="0" applyBorder="1" applyAlignment="1">
      <alignment wrapText="1"/>
    </xf>
    <xf numFmtId="0" fontId="0" fillId="0" borderId="0" xfId="0" applyAlignment="1">
      <alignment vertical="top" wrapText="1"/>
    </xf>
    <xf numFmtId="0" fontId="0" fillId="0" borderId="0" xfId="0" applyAlignment="1">
      <alignment wrapText="1"/>
    </xf>
    <xf numFmtId="0" fontId="3" fillId="4" borderId="30" xfId="0" applyFont="1" applyFill="1" applyBorder="1" applyAlignment="1">
      <alignment wrapText="1"/>
    </xf>
    <xf numFmtId="0" fontId="3" fillId="4" borderId="30" xfId="0" applyFont="1" applyFill="1" applyBorder="1" applyAlignment="1">
      <alignment horizontal="center" vertical="center" wrapText="1"/>
    </xf>
    <xf numFmtId="0" fontId="0" fillId="0" borderId="30" xfId="0" applyBorder="1"/>
    <xf numFmtId="0" fontId="0" fillId="5" borderId="30" xfId="0" applyFill="1" applyBorder="1" applyAlignment="1">
      <alignment horizontal="center" vertical="center"/>
    </xf>
    <xf numFmtId="0" fontId="0" fillId="0" borderId="30" xfId="0" applyBorder="1" applyAlignment="1">
      <alignment vertical="center" wrapText="1"/>
    </xf>
    <xf numFmtId="0" fontId="0" fillId="5" borderId="30" xfId="0" applyFill="1" applyBorder="1"/>
    <xf numFmtId="0" fontId="0" fillId="4" borderId="30" xfId="1" applyNumberFormat="1" applyFont="1" applyFill="1" applyBorder="1" applyAlignment="1">
      <alignment horizontal="center" wrapText="1"/>
    </xf>
    <xf numFmtId="164" fontId="0" fillId="9" borderId="30" xfId="1" applyNumberFormat="1" applyFont="1" applyFill="1" applyBorder="1" applyAlignment="1">
      <alignment horizontal="center" vertical="center" wrapText="1"/>
    </xf>
    <xf numFmtId="0" fontId="0" fillId="4" borderId="30" xfId="1" applyNumberFormat="1" applyFont="1" applyFill="1" applyBorder="1" applyAlignment="1">
      <alignment horizontal="center" vertical="center" wrapText="1"/>
    </xf>
    <xf numFmtId="0" fontId="3" fillId="4" borderId="30" xfId="0" applyFont="1" applyFill="1" applyBorder="1"/>
    <xf numFmtId="0" fontId="0" fillId="4" borderId="30" xfId="0" applyFill="1" applyBorder="1"/>
    <xf numFmtId="0" fontId="0" fillId="0" borderId="30" xfId="0" applyFill="1" applyBorder="1"/>
    <xf numFmtId="0" fontId="9" fillId="0" borderId="0" xfId="0" applyFont="1" applyAlignment="1">
      <alignment wrapText="1"/>
    </xf>
    <xf numFmtId="0" fontId="0" fillId="10" borderId="30" xfId="0" applyFill="1" applyBorder="1" applyAlignment="1">
      <alignment wrapText="1"/>
    </xf>
    <xf numFmtId="10" fontId="0" fillId="9" borderId="30" xfId="0" applyNumberFormat="1" applyFill="1" applyBorder="1" applyAlignment="1">
      <alignment wrapText="1"/>
    </xf>
    <xf numFmtId="0" fontId="0" fillId="5" borderId="30" xfId="0" applyFill="1" applyBorder="1" applyAlignment="1">
      <alignment wrapText="1"/>
    </xf>
    <xf numFmtId="0" fontId="8" fillId="0" borderId="0" xfId="0" applyFont="1" applyAlignment="1">
      <alignment wrapText="1"/>
    </xf>
    <xf numFmtId="3" fontId="0" fillId="5" borderId="30" xfId="0" applyNumberFormat="1" applyFill="1" applyBorder="1" applyAlignment="1">
      <alignment wrapText="1"/>
    </xf>
    <xf numFmtId="0" fontId="0" fillId="7" borderId="30" xfId="0" applyFill="1" applyBorder="1" applyAlignment="1">
      <alignment wrapText="1"/>
    </xf>
    <xf numFmtId="0" fontId="0" fillId="0" borderId="0" xfId="0" applyBorder="1" applyAlignment="1">
      <alignment wrapText="1"/>
    </xf>
    <xf numFmtId="0" fontId="0" fillId="9" borderId="0" xfId="0" applyFill="1" applyBorder="1" applyAlignment="1">
      <alignment wrapText="1"/>
    </xf>
    <xf numFmtId="0" fontId="0" fillId="9" borderId="30" xfId="0" applyFill="1" applyBorder="1" applyAlignment="1">
      <alignment wrapText="1"/>
    </xf>
    <xf numFmtId="0" fontId="0" fillId="0" borderId="30" xfId="0" applyFill="1" applyBorder="1" applyAlignment="1">
      <alignment wrapText="1"/>
    </xf>
    <xf numFmtId="0" fontId="2" fillId="7" borderId="30" xfId="0" applyFont="1" applyFill="1" applyBorder="1" applyAlignment="1">
      <alignment horizontal="center" wrapText="1"/>
    </xf>
    <xf numFmtId="0" fontId="3" fillId="10" borderId="30" xfId="0" applyFont="1" applyFill="1" applyBorder="1" applyAlignment="1">
      <alignment wrapText="1"/>
    </xf>
    <xf numFmtId="2" fontId="5" fillId="10" borderId="30" xfId="0" applyNumberFormat="1" applyFont="1" applyFill="1" applyBorder="1"/>
    <xf numFmtId="2" fontId="0" fillId="9" borderId="33" xfId="0" applyNumberFormat="1" applyFill="1" applyBorder="1" applyAlignment="1">
      <alignment wrapText="1"/>
    </xf>
    <xf numFmtId="2" fontId="0" fillId="10" borderId="30" xfId="0" applyNumberFormat="1" applyFill="1" applyBorder="1" applyAlignment="1">
      <alignment wrapText="1"/>
    </xf>
    <xf numFmtId="164" fontId="0" fillId="9" borderId="0" xfId="1" applyNumberFormat="1" applyFont="1" applyFill="1" applyBorder="1" applyAlignment="1">
      <alignment wrapText="1"/>
    </xf>
    <xf numFmtId="10" fontId="0" fillId="9" borderId="0" xfId="0" applyNumberFormat="1" applyFill="1" applyBorder="1" applyAlignment="1">
      <alignment wrapText="1"/>
    </xf>
    <xf numFmtId="0" fontId="0" fillId="4" borderId="30" xfId="0" applyFill="1" applyBorder="1" applyAlignment="1">
      <alignment horizontal="center" wrapText="1"/>
    </xf>
    <xf numFmtId="0" fontId="0" fillId="0" borderId="0" xfId="0" applyBorder="1" applyAlignment="1">
      <alignment horizontal="left" vertical="top" wrapText="1"/>
    </xf>
    <xf numFmtId="0" fontId="0" fillId="0" borderId="0" xfId="0" applyFill="1" applyBorder="1" applyAlignment="1">
      <alignment wrapText="1"/>
    </xf>
    <xf numFmtId="164" fontId="0" fillId="0" borderId="0" xfId="1" applyNumberFormat="1" applyFont="1" applyBorder="1" applyAlignment="1">
      <alignment horizontal="center" wrapText="1"/>
    </xf>
    <xf numFmtId="0" fontId="0" fillId="0" borderId="0" xfId="0" applyBorder="1" applyAlignment="1">
      <alignment horizontal="center" wrapText="1"/>
    </xf>
    <xf numFmtId="0" fontId="3" fillId="0" borderId="0" xfId="0" applyFont="1" applyAlignment="1">
      <alignment wrapText="1"/>
    </xf>
    <xf numFmtId="6" fontId="0" fillId="0" borderId="30" xfId="0" applyNumberFormat="1" applyBorder="1" applyAlignment="1">
      <alignment wrapText="1"/>
    </xf>
    <xf numFmtId="0" fontId="5" fillId="8" borderId="29" xfId="0" applyFont="1" applyFill="1" applyBorder="1" applyAlignment="1">
      <alignment wrapText="1"/>
    </xf>
    <xf numFmtId="0" fontId="0" fillId="8" borderId="6" xfId="0" applyFill="1" applyBorder="1" applyAlignment="1"/>
    <xf numFmtId="0" fontId="0" fillId="7" borderId="6" xfId="0" applyFill="1" applyBorder="1" applyAlignment="1">
      <alignment horizontal="right" vertical="center"/>
    </xf>
    <xf numFmtId="0" fontId="3" fillId="8" borderId="6" xfId="0" applyFont="1" applyFill="1" applyBorder="1" applyAlignment="1"/>
    <xf numFmtId="0" fontId="0" fillId="8" borderId="20" xfId="0" applyFill="1" applyBorder="1" applyAlignment="1"/>
    <xf numFmtId="0" fontId="0" fillId="8" borderId="9" xfId="0" applyFill="1" applyBorder="1"/>
    <xf numFmtId="0" fontId="5" fillId="0" borderId="38" xfId="0" applyFont="1" applyFill="1" applyBorder="1" applyAlignment="1">
      <alignment wrapText="1"/>
    </xf>
    <xf numFmtId="0" fontId="0" fillId="0" borderId="39" xfId="0" applyFill="1" applyBorder="1" applyAlignment="1"/>
    <xf numFmtId="0" fontId="0" fillId="0" borderId="39" xfId="0" applyFill="1" applyBorder="1" applyAlignment="1">
      <alignment horizontal="right" vertical="center"/>
    </xf>
    <xf numFmtId="0" fontId="3" fillId="0" borderId="39" xfId="0" applyFont="1" applyFill="1" applyBorder="1" applyAlignment="1"/>
    <xf numFmtId="0" fontId="3" fillId="0" borderId="39" xfId="0" applyFont="1" applyFill="1" applyBorder="1" applyAlignment="1">
      <alignment horizontal="right"/>
    </xf>
    <xf numFmtId="0" fontId="0" fillId="0" borderId="39" xfId="0" applyFill="1" applyBorder="1"/>
    <xf numFmtId="0" fontId="4" fillId="0" borderId="1" xfId="0" applyFont="1" applyFill="1" applyBorder="1" applyAlignment="1">
      <alignment horizontal="left" vertical="center"/>
    </xf>
    <xf numFmtId="0" fontId="0" fillId="0" borderId="2" xfId="0" applyBorder="1" applyAlignment="1">
      <alignment horizontal="left" vertical="center"/>
    </xf>
    <xf numFmtId="0" fontId="5" fillId="0" borderId="0" xfId="0" applyFont="1" applyFill="1" applyBorder="1" applyAlignment="1">
      <alignment wrapText="1"/>
    </xf>
    <xf numFmtId="0" fontId="0" fillId="0" borderId="0" xfId="0" applyFill="1" applyBorder="1" applyAlignment="1"/>
    <xf numFmtId="0" fontId="0" fillId="0" borderId="0" xfId="0" applyFill="1" applyBorder="1" applyAlignment="1">
      <alignment horizontal="right" vertical="center"/>
    </xf>
    <xf numFmtId="0" fontId="3" fillId="0" borderId="0" xfId="0" applyFont="1" applyFill="1" applyBorder="1" applyAlignment="1"/>
    <xf numFmtId="0" fontId="3" fillId="0" borderId="0" xfId="0" applyFont="1" applyFill="1" applyBorder="1" applyAlignment="1">
      <alignment horizontal="right"/>
    </xf>
    <xf numFmtId="0" fontId="0" fillId="0" borderId="0" xfId="0" applyFill="1" applyBorder="1"/>
    <xf numFmtId="0" fontId="0" fillId="0" borderId="40" xfId="0" applyBorder="1"/>
    <xf numFmtId="0" fontId="0" fillId="0" borderId="19" xfId="0" applyFill="1" applyBorder="1"/>
    <xf numFmtId="0" fontId="0" fillId="0" borderId="0" xfId="0" applyAlignment="1"/>
    <xf numFmtId="0" fontId="0" fillId="0" borderId="37" xfId="0" applyBorder="1" applyAlignment="1"/>
    <xf numFmtId="0" fontId="0" fillId="0" borderId="0" xfId="0" applyAlignment="1">
      <alignment horizontal="left"/>
    </xf>
    <xf numFmtId="0" fontId="0" fillId="0" borderId="30" xfId="0" applyFill="1" applyBorder="1" applyAlignment="1">
      <alignment horizontal="left"/>
    </xf>
    <xf numFmtId="0" fontId="0" fillId="0" borderId="30" xfId="0" applyBorder="1" applyAlignment="1"/>
    <xf numFmtId="0" fontId="0" fillId="5" borderId="30" xfId="0" applyFill="1" applyBorder="1" applyAlignment="1"/>
    <xf numFmtId="0" fontId="0" fillId="5" borderId="30" xfId="0" applyFill="1" applyBorder="1" applyAlignment="1">
      <alignment horizontal="right"/>
    </xf>
    <xf numFmtId="10" fontId="0" fillId="0" borderId="30" xfId="0" applyNumberFormat="1" applyBorder="1" applyAlignment="1">
      <alignment wrapText="1"/>
    </xf>
    <xf numFmtId="0" fontId="10" fillId="8" borderId="6" xfId="0" applyFont="1" applyFill="1" applyBorder="1" applyAlignment="1"/>
    <xf numFmtId="0" fontId="10" fillId="6" borderId="27" xfId="0" applyFont="1" applyFill="1" applyBorder="1"/>
    <xf numFmtId="0" fontId="10" fillId="8" borderId="20" xfId="0" applyFont="1" applyFill="1" applyBorder="1" applyAlignment="1">
      <alignment horizontal="right"/>
    </xf>
    <xf numFmtId="0" fontId="3" fillId="4" borderId="30" xfId="0" applyFont="1" applyFill="1" applyBorder="1" applyAlignment="1">
      <alignment horizontal="left" wrapText="1"/>
    </xf>
    <xf numFmtId="0" fontId="3" fillId="4" borderId="30" xfId="0" applyFont="1" applyFill="1" applyBorder="1" applyAlignment="1">
      <alignment horizontal="center" vertical="center"/>
    </xf>
    <xf numFmtId="0" fontId="3" fillId="4" borderId="30" xfId="0" applyFont="1" applyFill="1" applyBorder="1" applyAlignment="1">
      <alignment horizontal="center" wrapText="1"/>
    </xf>
    <xf numFmtId="165" fontId="0" fillId="10" borderId="30" xfId="0" applyNumberFormat="1" applyFill="1" applyBorder="1" applyAlignment="1">
      <alignment wrapText="1"/>
    </xf>
    <xf numFmtId="10" fontId="0" fillId="9" borderId="31" xfId="0" applyNumberFormat="1" applyFill="1" applyBorder="1" applyAlignment="1">
      <alignment wrapText="1"/>
    </xf>
    <xf numFmtId="0" fontId="0" fillId="4" borderId="36" xfId="0" applyFill="1" applyBorder="1" applyAlignment="1">
      <alignment horizontal="center" wrapText="1"/>
    </xf>
    <xf numFmtId="0" fontId="0" fillId="0" borderId="37" xfId="0" applyFill="1" applyBorder="1" applyAlignment="1">
      <alignment wrapText="1"/>
    </xf>
    <xf numFmtId="0" fontId="0" fillId="0" borderId="37" xfId="0" applyBorder="1"/>
    <xf numFmtId="0" fontId="5" fillId="4" borderId="25" xfId="0" applyFont="1" applyFill="1" applyBorder="1" applyAlignment="1">
      <alignment wrapText="1"/>
    </xf>
    <xf numFmtId="0" fontId="0" fillId="0" borderId="0" xfId="0" applyAlignment="1">
      <alignment horizontal="left"/>
    </xf>
    <xf numFmtId="0" fontId="0" fillId="0" borderId="0" xfId="0" applyAlignment="1">
      <alignment horizontal="left" vertical="top" wrapText="1"/>
    </xf>
    <xf numFmtId="0" fontId="3" fillId="4" borderId="3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xf numFmtId="0" fontId="0" fillId="0" borderId="31" xfId="0" applyBorder="1" applyAlignment="1">
      <alignment wrapText="1"/>
    </xf>
    <xf numFmtId="0" fontId="5" fillId="5" borderId="21" xfId="0" applyFont="1" applyFill="1" applyBorder="1" applyProtection="1">
      <protection locked="0"/>
    </xf>
    <xf numFmtId="0" fontId="5" fillId="5" borderId="9" xfId="0" applyFont="1" applyFill="1" applyBorder="1" applyAlignment="1" applyProtection="1"/>
    <xf numFmtId="0" fontId="0" fillId="5" borderId="9" xfId="0" applyFont="1" applyFill="1" applyBorder="1" applyAlignment="1" applyProtection="1"/>
    <xf numFmtId="0" fontId="5" fillId="5" borderId="12" xfId="0" applyFont="1" applyFill="1" applyBorder="1" applyAlignment="1" applyProtection="1"/>
    <xf numFmtId="0" fontId="0" fillId="5" borderId="12" xfId="0" applyFont="1" applyFill="1" applyBorder="1" applyAlignment="1" applyProtection="1"/>
    <xf numFmtId="0" fontId="5" fillId="5" borderId="16" xfId="0" applyFont="1" applyFill="1" applyBorder="1" applyAlignment="1" applyProtection="1"/>
    <xf numFmtId="0" fontId="0" fillId="5" borderId="16" xfId="0" applyFont="1" applyFill="1" applyBorder="1" applyAlignment="1" applyProtection="1"/>
    <xf numFmtId="0" fontId="5" fillId="5" borderId="21" xfId="0" applyFont="1" applyFill="1" applyBorder="1" applyProtection="1"/>
    <xf numFmtId="0" fontId="0" fillId="5" borderId="21" xfId="0" applyFont="1" applyFill="1" applyBorder="1" applyProtection="1"/>
    <xf numFmtId="0" fontId="5" fillId="5" borderId="29" xfId="0" applyFont="1" applyFill="1" applyBorder="1" applyAlignment="1" applyProtection="1">
      <alignment wrapText="1"/>
      <protection locked="0"/>
    </xf>
    <xf numFmtId="0" fontId="0" fillId="5" borderId="9" xfId="0" applyFill="1" applyBorder="1" applyAlignment="1" applyProtection="1">
      <protection locked="0"/>
    </xf>
    <xf numFmtId="0" fontId="5" fillId="5" borderId="14" xfId="0" applyFont="1" applyFill="1" applyBorder="1" applyAlignment="1" applyProtection="1">
      <alignment wrapText="1"/>
      <protection locked="0"/>
    </xf>
    <xf numFmtId="0" fontId="0" fillId="5" borderId="12" xfId="0" applyFill="1" applyBorder="1" applyAlignment="1" applyProtection="1">
      <protection locked="0"/>
    </xf>
    <xf numFmtId="0" fontId="0" fillId="5" borderId="16" xfId="0" applyFill="1" applyBorder="1" applyAlignment="1" applyProtection="1">
      <protection locked="0"/>
    </xf>
    <xf numFmtId="0" fontId="0" fillId="5" borderId="21" xfId="0" applyFill="1" applyBorder="1" applyAlignment="1" applyProtection="1">
      <protection locked="0"/>
    </xf>
    <xf numFmtId="0" fontId="0" fillId="5" borderId="12" xfId="0" applyFill="1" applyBorder="1" applyProtection="1">
      <protection locked="0"/>
    </xf>
    <xf numFmtId="0" fontId="0" fillId="5" borderId="21" xfId="0" applyFill="1" applyBorder="1" applyProtection="1">
      <protection locked="0"/>
    </xf>
    <xf numFmtId="0" fontId="0" fillId="5" borderId="9" xfId="0" applyFill="1" applyBorder="1" applyProtection="1">
      <protection locked="0"/>
    </xf>
    <xf numFmtId="0" fontId="0" fillId="5" borderId="26" xfId="0" applyFill="1" applyBorder="1" applyProtection="1">
      <protection locked="0"/>
    </xf>
    <xf numFmtId="0" fontId="13" fillId="0" borderId="0" xfId="0" applyFont="1"/>
    <xf numFmtId="0" fontId="0" fillId="4" borderId="4" xfId="0" applyFill="1" applyBorder="1" applyAlignment="1"/>
    <xf numFmtId="0" fontId="0" fillId="5" borderId="26" xfId="0" applyFill="1" applyBorder="1" applyAlignment="1" applyProtection="1">
      <protection locked="0"/>
    </xf>
    <xf numFmtId="0" fontId="0" fillId="5" borderId="6" xfId="0" applyFill="1" applyBorder="1" applyAlignment="1" applyProtection="1">
      <protection locked="0"/>
    </xf>
    <xf numFmtId="0" fontId="0" fillId="5" borderId="6" xfId="0" applyFont="1" applyFill="1" applyBorder="1" applyProtection="1">
      <protection locked="0"/>
    </xf>
    <xf numFmtId="2" fontId="0" fillId="10" borderId="6" xfId="0" applyNumberFormat="1" applyFill="1" applyBorder="1" applyAlignment="1"/>
    <xf numFmtId="2" fontId="0" fillId="8" borderId="6" xfId="0" applyNumberFormat="1" applyFill="1" applyBorder="1" applyAlignment="1"/>
    <xf numFmtId="0" fontId="0" fillId="5" borderId="30" xfId="0" applyFill="1" applyBorder="1" applyAlignment="1" applyProtection="1">
      <alignment horizontal="center" vertical="center"/>
      <protection locked="0"/>
    </xf>
    <xf numFmtId="0" fontId="0" fillId="5" borderId="30" xfId="0" applyFill="1" applyBorder="1" applyProtection="1">
      <protection locked="0"/>
    </xf>
    <xf numFmtId="0" fontId="0" fillId="5" borderId="30" xfId="0" applyFill="1" applyBorder="1" applyAlignment="1" applyProtection="1">
      <alignment horizontal="right"/>
      <protection locked="0"/>
    </xf>
    <xf numFmtId="0" fontId="0" fillId="5" borderId="30" xfId="0" applyFill="1" applyBorder="1" applyAlignment="1" applyProtection="1">
      <alignment wrapText="1"/>
      <protection locked="0"/>
    </xf>
    <xf numFmtId="3" fontId="0" fillId="5" borderId="30" xfId="0" applyNumberFormat="1" applyFill="1" applyBorder="1" applyAlignment="1" applyProtection="1">
      <alignment wrapText="1"/>
      <protection locked="0"/>
    </xf>
    <xf numFmtId="0" fontId="10" fillId="10" borderId="30" xfId="0" applyFont="1" applyFill="1" applyBorder="1" applyAlignment="1">
      <alignment wrapText="1"/>
    </xf>
    <xf numFmtId="0" fontId="3" fillId="0" borderId="30" xfId="0" applyFont="1" applyFill="1" applyBorder="1" applyAlignment="1">
      <alignment wrapText="1"/>
    </xf>
    <xf numFmtId="0" fontId="3" fillId="4" borderId="30" xfId="1" applyNumberFormat="1" applyFont="1" applyFill="1" applyBorder="1" applyAlignment="1">
      <alignment horizontal="center" vertical="center" wrapText="1"/>
    </xf>
    <xf numFmtId="0" fontId="3" fillId="4" borderId="30" xfId="1" applyNumberFormat="1" applyFont="1" applyFill="1" applyBorder="1" applyAlignment="1">
      <alignment horizontal="center" wrapText="1"/>
    </xf>
    <xf numFmtId="0" fontId="3" fillId="4" borderId="36" xfId="0" applyFont="1" applyFill="1" applyBorder="1" applyAlignment="1">
      <alignment horizontal="center" wrapText="1"/>
    </xf>
    <xf numFmtId="49" fontId="5" fillId="5" borderId="21" xfId="0" applyNumberFormat="1" applyFont="1" applyFill="1" applyBorder="1" applyProtection="1">
      <protection locked="0"/>
    </xf>
    <xf numFmtId="0" fontId="0" fillId="5" borderId="6" xfId="0" applyFill="1" applyBorder="1" applyProtection="1">
      <protection locked="0"/>
    </xf>
    <xf numFmtId="0" fontId="5" fillId="5" borderId="14" xfId="0" quotePrefix="1" applyNumberFormat="1" applyFont="1" applyFill="1" applyBorder="1" applyAlignment="1" applyProtection="1">
      <alignment wrapText="1"/>
    </xf>
    <xf numFmtId="0" fontId="5" fillId="5" borderId="18" xfId="0" quotePrefix="1" applyNumberFormat="1" applyFont="1" applyFill="1" applyBorder="1" applyAlignment="1" applyProtection="1">
      <alignment wrapText="1"/>
    </xf>
    <xf numFmtId="16" fontId="5" fillId="5" borderId="18" xfId="0" quotePrefix="1" applyNumberFormat="1" applyFont="1" applyFill="1" applyBorder="1" applyAlignment="1" applyProtection="1">
      <alignment wrapText="1"/>
    </xf>
    <xf numFmtId="16" fontId="5" fillId="5" borderId="23" xfId="0" quotePrefix="1" applyNumberFormat="1" applyFont="1" applyFill="1" applyBorder="1" applyAlignment="1" applyProtection="1">
      <alignment wrapText="1"/>
      <protection locked="0"/>
    </xf>
    <xf numFmtId="0" fontId="0" fillId="5" borderId="21" xfId="0" applyFont="1" applyFill="1" applyBorder="1" applyAlignment="1" applyProtection="1">
      <protection locked="0"/>
    </xf>
    <xf numFmtId="0" fontId="0" fillId="5" borderId="21" xfId="0" applyFont="1" applyFill="1" applyBorder="1" applyProtection="1">
      <protection locked="0"/>
    </xf>
    <xf numFmtId="0" fontId="0" fillId="5" borderId="22" xfId="0" applyFont="1" applyFill="1" applyBorder="1" applyAlignment="1" applyProtection="1">
      <protection locked="0"/>
    </xf>
    <xf numFmtId="0" fontId="0" fillId="4" borderId="9" xfId="0" applyFont="1" applyFill="1" applyBorder="1"/>
    <xf numFmtId="0" fontId="0" fillId="4" borderId="6" xfId="0" applyFont="1" applyFill="1" applyBorder="1"/>
    <xf numFmtId="0" fontId="3" fillId="4" borderId="4" xfId="0" applyFont="1" applyFill="1" applyBorder="1" applyAlignment="1"/>
    <xf numFmtId="0" fontId="5" fillId="5" borderId="11" xfId="0" applyFont="1" applyFill="1" applyBorder="1" applyAlignment="1" applyProtection="1">
      <protection locked="0"/>
    </xf>
    <xf numFmtId="0" fontId="0" fillId="5" borderId="11" xfId="0" applyFont="1" applyFill="1" applyBorder="1" applyAlignment="1" applyProtection="1">
      <protection locked="0"/>
    </xf>
    <xf numFmtId="0" fontId="0" fillId="6" borderId="11" xfId="0" applyFont="1" applyFill="1" applyBorder="1" applyAlignment="1"/>
    <xf numFmtId="0" fontId="0" fillId="5" borderId="11" xfId="0" applyFont="1" applyFill="1" applyBorder="1" applyProtection="1">
      <protection locked="0"/>
    </xf>
    <xf numFmtId="0" fontId="0" fillId="5" borderId="41" xfId="0" applyFont="1" applyFill="1" applyBorder="1" applyAlignment="1" applyProtection="1">
      <protection locked="0"/>
    </xf>
    <xf numFmtId="0" fontId="0" fillId="5" borderId="42" xfId="0" applyFont="1" applyFill="1" applyBorder="1" applyProtection="1">
      <protection locked="0"/>
    </xf>
    <xf numFmtId="0" fontId="0" fillId="6" borderId="41" xfId="0" applyFont="1" applyFill="1" applyBorder="1"/>
    <xf numFmtId="0" fontId="0" fillId="5" borderId="3" xfId="0" applyFill="1" applyBorder="1" applyAlignment="1" applyProtection="1">
      <protection locked="0"/>
    </xf>
    <xf numFmtId="0" fontId="0" fillId="6" borderId="5" xfId="0" applyFill="1" applyBorder="1" applyAlignment="1"/>
    <xf numFmtId="0" fontId="0" fillId="4" borderId="27" xfId="0" applyFill="1" applyBorder="1" applyAlignment="1"/>
    <xf numFmtId="0" fontId="11" fillId="0" borderId="0" xfId="0" applyFont="1" applyAlignment="1">
      <alignment horizontal="left" vertical="top" wrapText="1"/>
    </xf>
    <xf numFmtId="0" fontId="0" fillId="0" borderId="3" xfId="0" applyBorder="1" applyAlignment="1">
      <alignment horizontal="center"/>
    </xf>
    <xf numFmtId="0" fontId="10" fillId="6" borderId="22" xfId="0" applyFont="1" applyFill="1" applyBorder="1"/>
    <xf numFmtId="0" fontId="3" fillId="3" borderId="0" xfId="0" applyFont="1" applyFill="1" applyBorder="1" applyAlignment="1">
      <alignment horizontal="center"/>
    </xf>
    <xf numFmtId="0" fontId="4" fillId="3" borderId="6" xfId="0" applyFont="1" applyFill="1" applyBorder="1" applyAlignment="1">
      <alignment horizontal="center" vertical="center" wrapText="1"/>
    </xf>
    <xf numFmtId="9" fontId="0" fillId="6" borderId="11" xfId="0" applyNumberFormat="1" applyFont="1" applyFill="1" applyBorder="1"/>
    <xf numFmtId="9" fontId="10" fillId="6" borderId="22" xfId="0" applyNumberFormat="1" applyFont="1" applyFill="1" applyBorder="1"/>
    <xf numFmtId="1" fontId="10" fillId="6" borderId="27" xfId="0" applyNumberFormat="1" applyFont="1" applyFill="1" applyBorder="1"/>
    <xf numFmtId="1" fontId="10" fillId="8" borderId="20" xfId="0" applyNumberFormat="1" applyFont="1" applyFill="1" applyBorder="1" applyAlignment="1">
      <alignment horizontal="right"/>
    </xf>
    <xf numFmtId="1" fontId="0" fillId="6" borderId="9" xfId="0" applyNumberFormat="1" applyFont="1" applyFill="1" applyBorder="1"/>
    <xf numFmtId="1" fontId="0" fillId="6" borderId="21" xfId="0" applyNumberFormat="1" applyFont="1" applyFill="1" applyBorder="1"/>
    <xf numFmtId="1" fontId="10" fillId="10" borderId="30" xfId="0" applyNumberFormat="1" applyFont="1" applyFill="1" applyBorder="1" applyAlignment="1">
      <alignment wrapText="1"/>
    </xf>
    <xf numFmtId="0" fontId="0" fillId="5" borderId="33" xfId="0" applyFill="1" applyBorder="1" applyAlignment="1" applyProtection="1">
      <protection locked="0"/>
    </xf>
    <xf numFmtId="0" fontId="0" fillId="0" borderId="31" xfId="0" applyFill="1" applyBorder="1" applyAlignment="1">
      <alignment horizontal="left"/>
    </xf>
    <xf numFmtId="0" fontId="0" fillId="11" borderId="30" xfId="0" applyFill="1" applyBorder="1" applyAlignment="1" applyProtection="1">
      <alignment horizontal="right"/>
      <protection locked="0"/>
    </xf>
    <xf numFmtId="0" fontId="0" fillId="11" borderId="30" xfId="0" applyFill="1" applyBorder="1" applyAlignment="1"/>
    <xf numFmtId="0" fontId="11" fillId="0" borderId="31" xfId="0" applyFont="1" applyFill="1" applyBorder="1" applyAlignment="1">
      <alignment horizontal="left" vertical="top" wrapText="1"/>
    </xf>
    <xf numFmtId="0" fontId="11" fillId="0" borderId="15" xfId="0" applyFont="1" applyBorder="1" applyAlignment="1">
      <alignment horizontal="left" vertical="top" wrapText="1"/>
    </xf>
    <xf numFmtId="0" fontId="11" fillId="0" borderId="32" xfId="0" applyFont="1" applyBorder="1" applyAlignment="1">
      <alignment horizontal="left" vertical="top" wrapText="1"/>
    </xf>
    <xf numFmtId="0" fontId="11" fillId="0" borderId="31" xfId="0" applyFont="1" applyFill="1" applyBorder="1" applyAlignment="1">
      <alignment vertical="top" wrapText="1"/>
    </xf>
    <xf numFmtId="0" fontId="11" fillId="0" borderId="15" xfId="0" applyFont="1" applyBorder="1" applyAlignment="1">
      <alignment vertical="top" wrapText="1"/>
    </xf>
    <xf numFmtId="0" fontId="11" fillId="0" borderId="32" xfId="0" applyFont="1" applyBorder="1" applyAlignment="1">
      <alignment vertical="top" wrapText="1"/>
    </xf>
    <xf numFmtId="0" fontId="11" fillId="0" borderId="31" xfId="0" applyFont="1" applyFill="1" applyBorder="1" applyAlignment="1">
      <alignment wrapText="1"/>
    </xf>
    <xf numFmtId="0" fontId="11" fillId="0" borderId="15" xfId="0" applyFont="1" applyBorder="1" applyAlignment="1">
      <alignment wrapText="1"/>
    </xf>
    <xf numFmtId="0" fontId="11" fillId="0" borderId="32" xfId="0" applyFont="1" applyBorder="1" applyAlignment="1">
      <alignment wrapText="1"/>
    </xf>
    <xf numFmtId="0" fontId="5" fillId="5" borderId="1" xfId="0" applyFont="1" applyFill="1" applyBorder="1" applyAlignment="1" applyProtection="1">
      <protection locked="0"/>
    </xf>
    <xf numFmtId="0" fontId="5" fillId="5" borderId="2" xfId="0" applyFont="1" applyFill="1" applyBorder="1" applyAlignment="1" applyProtection="1">
      <protection locked="0"/>
    </xf>
    <xf numFmtId="0" fontId="0" fillId="5" borderId="2" xfId="0" applyFill="1" applyBorder="1" applyAlignment="1" applyProtection="1">
      <protection locked="0"/>
    </xf>
    <xf numFmtId="0" fontId="0" fillId="5" borderId="3" xfId="0" applyFill="1" applyBorder="1" applyAlignment="1" applyProtection="1">
      <protection locked="0"/>
    </xf>
    <xf numFmtId="0" fontId="5" fillId="6" borderId="7" xfId="0" applyFont="1" applyFill="1" applyBorder="1" applyAlignment="1"/>
    <xf numFmtId="0" fontId="0" fillId="6" borderId="8" xfId="0" applyFill="1" applyBorder="1" applyAlignment="1"/>
    <xf numFmtId="0" fontId="0" fillId="6" borderId="5" xfId="0" applyFill="1" applyBorder="1" applyAlignment="1"/>
    <xf numFmtId="0" fontId="5" fillId="4" borderId="25" xfId="0" applyFont="1" applyFill="1" applyBorder="1" applyAlignment="1">
      <alignment wrapText="1"/>
    </xf>
    <xf numFmtId="0" fontId="0" fillId="4" borderId="28" xfId="0" applyFill="1" applyBorder="1" applyAlignment="1"/>
    <xf numFmtId="0" fontId="0" fillId="4" borderId="0" xfId="0" applyFill="1" applyBorder="1" applyAlignment="1"/>
    <xf numFmtId="0" fontId="0" fillId="4" borderId="27" xfId="0" applyFill="1" applyBorder="1" applyAlignment="1"/>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2" borderId="1" xfId="0" applyFont="1" applyFill="1" applyBorder="1" applyAlignment="1">
      <alignment horizontal="center"/>
    </xf>
    <xf numFmtId="0" fontId="4" fillId="2" borderId="3" xfId="0" applyFont="1" applyFill="1" applyBorder="1" applyAlignment="1">
      <alignment horizontal="center"/>
    </xf>
    <xf numFmtId="0" fontId="3" fillId="0" borderId="2" xfId="0" applyFont="1" applyBorder="1" applyAlignment="1"/>
    <xf numFmtId="0" fontId="3" fillId="0" borderId="3" xfId="0" applyFont="1" applyBorder="1" applyAlignment="1"/>
    <xf numFmtId="0" fontId="4" fillId="3"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37" xfId="0" applyBorder="1" applyAlignment="1">
      <alignment horizontal="left" vertical="top" wrapText="1"/>
    </xf>
    <xf numFmtId="0" fontId="0" fillId="0" borderId="0" xfId="0" applyAlignment="1">
      <alignment horizontal="left" vertical="top" wrapText="1"/>
    </xf>
    <xf numFmtId="164" fontId="0" fillId="9" borderId="30" xfId="1" applyNumberFormat="1" applyFont="1" applyFill="1" applyBorder="1" applyAlignment="1">
      <alignment horizontal="center" wrapText="1"/>
    </xf>
    <xf numFmtId="0" fontId="3" fillId="4" borderId="30" xfId="0" applyFont="1" applyFill="1" applyBorder="1" applyAlignment="1">
      <alignment horizontal="center" vertical="center" wrapText="1"/>
    </xf>
    <xf numFmtId="0" fontId="0" fillId="10" borderId="31" xfId="0" applyFill="1" applyBorder="1" applyAlignment="1">
      <alignment wrapText="1"/>
    </xf>
    <xf numFmtId="0" fontId="0" fillId="10" borderId="32" xfId="0" applyFill="1" applyBorder="1" applyAlignment="1">
      <alignment wrapText="1"/>
    </xf>
    <xf numFmtId="1" fontId="10" fillId="10" borderId="31" xfId="0" applyNumberFormat="1" applyFont="1" applyFill="1" applyBorder="1" applyAlignment="1" applyProtection="1">
      <alignment wrapText="1"/>
      <protection locked="0"/>
    </xf>
    <xf numFmtId="0" fontId="10" fillId="10" borderId="32" xfId="0" applyFont="1" applyFill="1" applyBorder="1" applyAlignment="1" applyProtection="1">
      <alignment wrapText="1"/>
      <protection locked="0"/>
    </xf>
    <xf numFmtId="0" fontId="3" fillId="10" borderId="31" xfId="0" applyFont="1" applyFill="1" applyBorder="1" applyAlignment="1">
      <alignment horizontal="right" wrapText="1"/>
    </xf>
    <xf numFmtId="0" fontId="3" fillId="10" borderId="32" xfId="0" applyFont="1" applyFill="1" applyBorder="1" applyAlignment="1">
      <alignment horizontal="right" wrapText="1"/>
    </xf>
    <xf numFmtId="0" fontId="0" fillId="0" borderId="15" xfId="0" applyBorder="1" applyAlignment="1">
      <alignment wrapText="1"/>
    </xf>
    <xf numFmtId="0" fontId="3" fillId="4" borderId="30" xfId="0" applyFont="1" applyFill="1" applyBorder="1" applyAlignment="1">
      <alignment horizontal="left" vertical="top" wrapText="1"/>
    </xf>
    <xf numFmtId="0" fontId="3" fillId="4" borderId="31" xfId="0" applyFont="1" applyFill="1" applyBorder="1" applyAlignment="1">
      <alignment wrapText="1"/>
    </xf>
    <xf numFmtId="0" fontId="3" fillId="4" borderId="32" xfId="0" applyFont="1" applyFill="1" applyBorder="1" applyAlignment="1">
      <alignment wrapText="1"/>
    </xf>
    <xf numFmtId="0" fontId="0" fillId="0" borderId="0" xfId="0" applyBorder="1" applyAlignment="1">
      <alignment horizontal="left" wrapText="1"/>
    </xf>
    <xf numFmtId="0" fontId="0" fillId="0" borderId="0" xfId="0" applyAlignment="1">
      <alignment wrapText="1"/>
    </xf>
    <xf numFmtId="0" fontId="0" fillId="0" borderId="37" xfId="0" applyBorder="1" applyAlignment="1">
      <alignment horizontal="left" wrapText="1"/>
    </xf>
    <xf numFmtId="0" fontId="0" fillId="0" borderId="37" xfId="0" applyBorder="1" applyAlignment="1">
      <alignment horizontal="left"/>
    </xf>
    <xf numFmtId="0" fontId="0" fillId="0" borderId="0" xfId="0" applyAlignment="1">
      <alignment horizontal="left"/>
    </xf>
    <xf numFmtId="0" fontId="0" fillId="0" borderId="0" xfId="0" applyAlignment="1"/>
    <xf numFmtId="0" fontId="8" fillId="0" borderId="0" xfId="0" applyFont="1" applyAlignment="1">
      <alignment horizontal="left" vertical="top" wrapText="1"/>
    </xf>
    <xf numFmtId="0" fontId="0" fillId="0" borderId="33" xfId="0" applyFill="1" applyBorder="1" applyAlignment="1">
      <alignment horizontal="center" wrapText="1"/>
    </xf>
    <xf numFmtId="0" fontId="0" fillId="0" borderId="34" xfId="0" applyFill="1" applyBorder="1" applyAlignment="1">
      <alignment horizontal="center" wrapText="1"/>
    </xf>
    <xf numFmtId="0" fontId="0" fillId="0" borderId="35"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1" xfId="0" applyFill="1" applyBorder="1" applyAlignment="1">
      <alignment horizontal="left" vertical="top" wrapText="1"/>
    </xf>
    <xf numFmtId="0" fontId="0" fillId="0" borderId="15" xfId="0" applyBorder="1" applyAlignment="1">
      <alignment horizontal="left" vertical="top" wrapText="1"/>
    </xf>
    <xf numFmtId="0" fontId="0" fillId="0" borderId="32" xfId="0" applyBorder="1" applyAlignment="1">
      <alignment horizontal="left" vertical="top" wrapText="1"/>
    </xf>
    <xf numFmtId="0" fontId="5" fillId="5" borderId="1" xfId="0" applyFont="1" applyFill="1" applyBorder="1" applyAlignment="1" applyProtection="1"/>
    <xf numFmtId="0" fontId="5" fillId="5" borderId="2" xfId="0" applyFont="1" applyFill="1" applyBorder="1" applyAlignment="1" applyProtection="1"/>
    <xf numFmtId="0" fontId="0" fillId="5" borderId="2" xfId="0" applyFill="1" applyBorder="1" applyAlignment="1" applyProtection="1"/>
    <xf numFmtId="0" fontId="0" fillId="5" borderId="3" xfId="0" applyFill="1" applyBorder="1" applyAlignment="1" applyProtection="1"/>
    <xf numFmtId="0" fontId="0" fillId="0" borderId="31" xfId="0" applyFill="1" applyBorder="1" applyAlignment="1">
      <alignment wrapText="1"/>
    </xf>
    <xf numFmtId="0" fontId="0" fillId="0" borderId="32" xfId="0" applyBorder="1" applyAlignment="1">
      <alignment wrapText="1"/>
    </xf>
    <xf numFmtId="0" fontId="0" fillId="0" borderId="31" xfId="0" applyFill="1" applyBorder="1" applyAlignment="1">
      <alignment vertical="top" wrapText="1"/>
    </xf>
    <xf numFmtId="0" fontId="0" fillId="0" borderId="15" xfId="0" applyBorder="1" applyAlignment="1">
      <alignment vertical="top" wrapText="1"/>
    </xf>
    <xf numFmtId="0" fontId="0" fillId="0" borderId="32" xfId="0" applyBorder="1" applyAlignment="1">
      <alignment vertical="top" wrapText="1"/>
    </xf>
    <xf numFmtId="0" fontId="3" fillId="10" borderId="31" xfId="0" applyFont="1" applyFill="1" applyBorder="1" applyAlignment="1">
      <alignment wrapText="1"/>
    </xf>
    <xf numFmtId="0" fontId="3" fillId="10" borderId="32" xfId="0" applyFont="1" applyFill="1" applyBorder="1" applyAlignment="1">
      <alignment wrapText="1"/>
    </xf>
    <xf numFmtId="0" fontId="0" fillId="4" borderId="30" xfId="0" applyFill="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1" xfId="0"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4</xdr:row>
          <xdr:rowOff>0</xdr:rowOff>
        </xdr:from>
        <xdr:to>
          <xdr:col>1</xdr:col>
          <xdr:colOff>695325</xdr:colOff>
          <xdr:row>5</xdr:row>
          <xdr:rowOff>19050</xdr:rowOff>
        </xdr:to>
        <xdr:sp macro="" textlink="">
          <xdr:nvSpPr>
            <xdr:cNvPr id="2069" name="Check Box 21" descr="Yes"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5</xdr:row>
          <xdr:rowOff>600075</xdr:rowOff>
        </xdr:from>
        <xdr:to>
          <xdr:col>1</xdr:col>
          <xdr:colOff>609600</xdr:colOff>
          <xdr:row>5</xdr:row>
          <xdr:rowOff>752475</xdr:rowOff>
        </xdr:to>
        <xdr:sp macro="" textlink="">
          <xdr:nvSpPr>
            <xdr:cNvPr id="2070" name="Check Box 22" descr="Yes"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6</xdr:row>
          <xdr:rowOff>76200</xdr:rowOff>
        </xdr:from>
        <xdr:to>
          <xdr:col>1</xdr:col>
          <xdr:colOff>647700</xdr:colOff>
          <xdr:row>6</xdr:row>
          <xdr:rowOff>295275</xdr:rowOff>
        </xdr:to>
        <xdr:sp macro="" textlink="">
          <xdr:nvSpPr>
            <xdr:cNvPr id="2071" name="Check Box 23" descr="Yes"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6</xdr:row>
          <xdr:rowOff>371475</xdr:rowOff>
        </xdr:from>
        <xdr:to>
          <xdr:col>1</xdr:col>
          <xdr:colOff>857250</xdr:colOff>
          <xdr:row>8</xdr:row>
          <xdr:rowOff>0</xdr:rowOff>
        </xdr:to>
        <xdr:sp macro="" textlink="">
          <xdr:nvSpPr>
            <xdr:cNvPr id="2072" name="Check Box 24" descr="Yes"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2073" name="Check Box 25" descr="Yes"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17</xdr:row>
          <xdr:rowOff>180975</xdr:rowOff>
        </xdr:from>
        <xdr:to>
          <xdr:col>1</xdr:col>
          <xdr:colOff>847725</xdr:colOff>
          <xdr:row>19</xdr:row>
          <xdr:rowOff>0</xdr:rowOff>
        </xdr:to>
        <xdr:sp macro="" textlink="">
          <xdr:nvSpPr>
            <xdr:cNvPr id="2074" name="Check Box 26" descr="Yes"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2075" name="Check Box 27" descr="Yes"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2076" name="Check Box 28" descr="Yes"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2077" name="Check Box 29" descr="Yes"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2078" name="Check Box 30" descr="Yes"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2079" name="Check Box 31" descr="Yes"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2080" name="Check Box 32" descr="Yes"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2081" name="Check Box 33" descr="Yes"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2082" name="Check Box 34" descr="Yes"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2083" name="Check Box 35" descr="Yes"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2084" name="Check Box 36" descr="Yes"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4</xdr:row>
          <xdr:rowOff>0</xdr:rowOff>
        </xdr:from>
        <xdr:to>
          <xdr:col>1</xdr:col>
          <xdr:colOff>695325</xdr:colOff>
          <xdr:row>5</xdr:row>
          <xdr:rowOff>19050</xdr:rowOff>
        </xdr:to>
        <xdr:sp macro="" textlink="">
          <xdr:nvSpPr>
            <xdr:cNvPr id="4116" name="Check Box 20" descr="Yes"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5</xdr:row>
          <xdr:rowOff>600075</xdr:rowOff>
        </xdr:from>
        <xdr:to>
          <xdr:col>1</xdr:col>
          <xdr:colOff>685800</xdr:colOff>
          <xdr:row>5</xdr:row>
          <xdr:rowOff>904875</xdr:rowOff>
        </xdr:to>
        <xdr:sp macro="" textlink="">
          <xdr:nvSpPr>
            <xdr:cNvPr id="4117" name="Check Box 21" descr="Yes"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6</xdr:row>
          <xdr:rowOff>76200</xdr:rowOff>
        </xdr:from>
        <xdr:to>
          <xdr:col>1</xdr:col>
          <xdr:colOff>695325</xdr:colOff>
          <xdr:row>6</xdr:row>
          <xdr:rowOff>314325</xdr:rowOff>
        </xdr:to>
        <xdr:sp macro="" textlink="">
          <xdr:nvSpPr>
            <xdr:cNvPr id="4118" name="Check Box 22" descr="Yes"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6</xdr:row>
          <xdr:rowOff>371475</xdr:rowOff>
        </xdr:from>
        <xdr:to>
          <xdr:col>1</xdr:col>
          <xdr:colOff>857250</xdr:colOff>
          <xdr:row>8</xdr:row>
          <xdr:rowOff>0</xdr:rowOff>
        </xdr:to>
        <xdr:sp macro="" textlink="">
          <xdr:nvSpPr>
            <xdr:cNvPr id="4119" name="Check Box 23" descr="Yes"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4120" name="Check Box 24" descr="Yes"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17</xdr:row>
          <xdr:rowOff>180975</xdr:rowOff>
        </xdr:from>
        <xdr:to>
          <xdr:col>1</xdr:col>
          <xdr:colOff>847725</xdr:colOff>
          <xdr:row>19</xdr:row>
          <xdr:rowOff>0</xdr:rowOff>
        </xdr:to>
        <xdr:sp macro="" textlink="">
          <xdr:nvSpPr>
            <xdr:cNvPr id="4121" name="Check Box 25" descr="Yes"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4122" name="Check Box 26" descr="Yes"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4123" name="Check Box 27" descr="Yes"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4124" name="Check Box 28" descr="Yes"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4125" name="Check Box 29" descr="Yes"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4126" name="Check Box 30" descr="Yes"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16</xdr:row>
          <xdr:rowOff>180975</xdr:rowOff>
        </xdr:from>
        <xdr:to>
          <xdr:col>1</xdr:col>
          <xdr:colOff>847725</xdr:colOff>
          <xdr:row>18</xdr:row>
          <xdr:rowOff>0</xdr:rowOff>
        </xdr:to>
        <xdr:sp macro="" textlink="">
          <xdr:nvSpPr>
            <xdr:cNvPr id="4127" name="Check Box 31" descr="Yes"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4128" name="Check Box 32" descr="Yes"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4129" name="Check Box 33" descr="Yes"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4130" name="Check Box 34" descr="Yes"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15</xdr:row>
          <xdr:rowOff>180975</xdr:rowOff>
        </xdr:from>
        <xdr:to>
          <xdr:col>1</xdr:col>
          <xdr:colOff>847725</xdr:colOff>
          <xdr:row>17</xdr:row>
          <xdr:rowOff>0</xdr:rowOff>
        </xdr:to>
        <xdr:sp macro="" textlink="">
          <xdr:nvSpPr>
            <xdr:cNvPr id="4131" name="Check Box 35" descr="Yes"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ctrlProp" Target="../ctrlProps/ctrlProp17.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vmlDrawing" Target="../drawings/vmlDrawing4.vml"/><Relationship Id="rId16" Type="http://schemas.openxmlformats.org/officeDocument/2006/relationships/ctrlProp" Target="../ctrlProps/ctrlProp30.xml"/><Relationship Id="rId1" Type="http://schemas.openxmlformats.org/officeDocument/2006/relationships/drawing" Target="../drawings/drawing2.xm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omments" Target="../comments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X62"/>
  <sheetViews>
    <sheetView tabSelected="1" topLeftCell="A5" zoomScaleNormal="100" workbookViewId="0">
      <pane xSplit="1" ySplit="1" topLeftCell="B6" activePane="bottomRight" state="frozen"/>
      <selection activeCell="A5" sqref="A5"/>
      <selection pane="topRight" activeCell="B5" sqref="B5"/>
      <selection pane="bottomLeft" activeCell="A6" sqref="A6"/>
      <selection pane="bottomRight" activeCell="P10" sqref="P10"/>
    </sheetView>
  </sheetViews>
  <sheetFormatPr defaultRowHeight="15" x14ac:dyDescent="0.25"/>
  <cols>
    <col min="1" max="1" width="27.28515625" customWidth="1"/>
    <col min="2" max="2" width="20.140625" customWidth="1"/>
    <col min="3" max="3" width="9" customWidth="1"/>
    <col min="4" max="4" width="23.5703125" customWidth="1"/>
    <col min="5" max="5" width="20" customWidth="1"/>
    <col min="6" max="8" width="15.140625" customWidth="1"/>
    <col min="9" max="9" width="12.7109375" customWidth="1"/>
    <col min="10" max="10" width="11.42578125" customWidth="1"/>
    <col min="11" max="11" width="9.85546875" customWidth="1"/>
    <col min="12" max="12" width="0" hidden="1" customWidth="1"/>
    <col min="13" max="13" width="14.42578125" customWidth="1"/>
    <col min="14" max="14" width="14" customWidth="1"/>
    <col min="15" max="15" width="0" hidden="1" customWidth="1"/>
    <col min="16" max="20" width="14" customWidth="1"/>
    <col min="21" max="21" width="14.5703125" bestFit="1" customWidth="1"/>
    <col min="22" max="23" width="14.5703125" customWidth="1"/>
    <col min="24" max="24" width="21.28515625" customWidth="1"/>
  </cols>
  <sheetData>
    <row r="1" spans="1:24" ht="48.75" customHeight="1" x14ac:dyDescent="0.25">
      <c r="A1" s="313" t="s">
        <v>132</v>
      </c>
      <c r="B1" s="313"/>
      <c r="C1" s="313"/>
      <c r="D1" s="313"/>
      <c r="E1" s="313"/>
      <c r="F1" s="313"/>
      <c r="G1" s="313"/>
      <c r="H1" s="313"/>
      <c r="I1" s="313"/>
      <c r="J1" s="313"/>
      <c r="K1" s="313"/>
      <c r="L1" s="313"/>
      <c r="M1" s="313"/>
      <c r="N1" s="313"/>
      <c r="O1" s="313"/>
      <c r="P1" s="313"/>
      <c r="Q1" s="313"/>
      <c r="R1" s="313"/>
      <c r="S1" s="313"/>
      <c r="T1" s="313"/>
      <c r="U1" s="313"/>
      <c r="V1" s="277"/>
      <c r="W1" s="277"/>
    </row>
    <row r="2" spans="1:24" ht="15.75" thickBot="1" x14ac:dyDescent="0.3">
      <c r="G2" s="194"/>
    </row>
    <row r="3" spans="1:24" ht="15.75" thickBot="1" x14ac:dyDescent="0.3">
      <c r="C3" s="314" t="s">
        <v>0</v>
      </c>
      <c r="D3" s="315"/>
      <c r="E3" s="315"/>
      <c r="F3" s="315"/>
      <c r="G3" s="315"/>
      <c r="H3" s="316"/>
      <c r="I3" s="317" t="s">
        <v>1</v>
      </c>
      <c r="J3" s="318"/>
      <c r="K3" s="318"/>
      <c r="L3" s="318"/>
      <c r="M3" s="318"/>
      <c r="N3" s="318"/>
      <c r="O3" s="318"/>
      <c r="P3" s="318"/>
      <c r="Q3" s="318"/>
      <c r="R3" s="318"/>
      <c r="S3" s="318"/>
      <c r="T3" s="318"/>
      <c r="U3" s="319"/>
      <c r="V3" s="280"/>
      <c r="W3" s="280"/>
    </row>
    <row r="4" spans="1:24" ht="15.75" thickBot="1" x14ac:dyDescent="0.3">
      <c r="A4" s="1"/>
      <c r="B4" s="2"/>
      <c r="C4" s="3"/>
      <c r="D4" s="4"/>
      <c r="E4" s="5"/>
      <c r="F4" s="6"/>
      <c r="G4" s="320" t="s">
        <v>2</v>
      </c>
      <c r="H4" s="321"/>
      <c r="I4" s="7"/>
      <c r="J4" s="7"/>
      <c r="K4" s="317" t="s">
        <v>3</v>
      </c>
      <c r="L4" s="322"/>
      <c r="M4" s="322"/>
      <c r="N4" s="322"/>
      <c r="O4" s="322"/>
      <c r="P4" s="322"/>
      <c r="Q4" s="323"/>
      <c r="R4" s="324" t="s">
        <v>4</v>
      </c>
      <c r="S4" s="325"/>
      <c r="T4" s="325"/>
      <c r="U4" s="326"/>
      <c r="V4" s="278"/>
      <c r="W4" s="278"/>
      <c r="X4" s="8"/>
    </row>
    <row r="5" spans="1:24" ht="150.75" thickBot="1" x14ac:dyDescent="0.3">
      <c r="A5" s="9" t="s">
        <v>5</v>
      </c>
      <c r="B5" s="9" t="s">
        <v>6</v>
      </c>
      <c r="C5" s="10" t="s">
        <v>7</v>
      </c>
      <c r="D5" s="10" t="s">
        <v>8</v>
      </c>
      <c r="E5" s="10" t="s">
        <v>130</v>
      </c>
      <c r="F5" s="10" t="s">
        <v>9</v>
      </c>
      <c r="G5" s="11" t="s">
        <v>10</v>
      </c>
      <c r="H5" s="11" t="s">
        <v>11</v>
      </c>
      <c r="I5" s="12" t="s">
        <v>12</v>
      </c>
      <c r="J5" s="12" t="s">
        <v>13</v>
      </c>
      <c r="K5" s="13" t="s">
        <v>14</v>
      </c>
      <c r="L5" s="12" t="s">
        <v>15</v>
      </c>
      <c r="M5" s="12" t="s">
        <v>129</v>
      </c>
      <c r="N5" s="12" t="s">
        <v>126</v>
      </c>
      <c r="O5" s="12" t="s">
        <v>15</v>
      </c>
      <c r="P5" s="12" t="s">
        <v>128</v>
      </c>
      <c r="Q5" s="12" t="s">
        <v>127</v>
      </c>
      <c r="R5" s="12" t="s">
        <v>16</v>
      </c>
      <c r="S5" s="12" t="s">
        <v>17</v>
      </c>
      <c r="T5" s="12" t="s">
        <v>18</v>
      </c>
      <c r="U5" s="12" t="s">
        <v>159</v>
      </c>
      <c r="V5" s="281" t="s">
        <v>161</v>
      </c>
      <c r="W5" s="281" t="s">
        <v>160</v>
      </c>
      <c r="X5" s="14" t="s">
        <v>19</v>
      </c>
    </row>
    <row r="6" spans="1:24" ht="15.75" thickBot="1" x14ac:dyDescent="0.3">
      <c r="A6" s="182"/>
      <c r="B6" s="183"/>
      <c r="C6" s="183"/>
      <c r="D6" s="183"/>
      <c r="E6" s="15"/>
      <c r="F6" s="15"/>
      <c r="G6" s="15"/>
      <c r="H6" s="15"/>
      <c r="I6" s="15"/>
      <c r="J6" s="15"/>
      <c r="K6" s="15"/>
      <c r="L6" s="15"/>
      <c r="M6" s="15"/>
      <c r="N6" s="15"/>
      <c r="O6" s="15"/>
      <c r="P6" s="15"/>
      <c r="Q6" s="15"/>
      <c r="R6" s="15"/>
      <c r="S6" s="15"/>
      <c r="T6" s="15"/>
      <c r="U6" s="16"/>
      <c r="V6" s="16"/>
      <c r="W6" s="16"/>
      <c r="X6" s="17"/>
    </row>
    <row r="7" spans="1:24" ht="15.75" thickBot="1" x14ac:dyDescent="0.3">
      <c r="A7" s="302" t="s">
        <v>163</v>
      </c>
      <c r="B7" s="303"/>
      <c r="C7" s="303"/>
      <c r="D7" s="303"/>
      <c r="E7" s="303"/>
      <c r="F7" s="303"/>
      <c r="G7" s="303"/>
      <c r="H7" s="303"/>
      <c r="I7" s="303"/>
      <c r="J7" s="303"/>
      <c r="K7" s="304"/>
      <c r="L7" s="304"/>
      <c r="M7" s="304"/>
      <c r="N7" s="304"/>
      <c r="O7" s="304"/>
      <c r="P7" s="304"/>
      <c r="Q7" s="304"/>
      <c r="R7" s="304"/>
      <c r="S7" s="304"/>
      <c r="T7" s="304"/>
      <c r="U7" s="305"/>
      <c r="V7" s="274"/>
      <c r="W7" s="274"/>
      <c r="X7" s="18"/>
    </row>
    <row r="8" spans="1:24" ht="15.75" thickBot="1" x14ac:dyDescent="0.3">
      <c r="A8" s="306" t="s">
        <v>21</v>
      </c>
      <c r="B8" s="307"/>
      <c r="C8" s="307"/>
      <c r="D8" s="307"/>
      <c r="E8" s="307"/>
      <c r="F8" s="307"/>
      <c r="G8" s="307"/>
      <c r="H8" s="307"/>
      <c r="I8" s="307"/>
      <c r="J8" s="307"/>
      <c r="K8" s="307"/>
      <c r="L8" s="307"/>
      <c r="M8" s="307"/>
      <c r="N8" s="307"/>
      <c r="O8" s="307"/>
      <c r="P8" s="307"/>
      <c r="Q8" s="307"/>
      <c r="R8" s="307"/>
      <c r="S8" s="307"/>
      <c r="T8" s="307"/>
      <c r="U8" s="308"/>
      <c r="V8" s="275"/>
      <c r="W8" s="275"/>
      <c r="X8" s="19"/>
    </row>
    <row r="9" spans="1:24" x14ac:dyDescent="0.25">
      <c r="A9" s="267" t="s">
        <v>152</v>
      </c>
      <c r="B9" s="267" t="s">
        <v>151</v>
      </c>
      <c r="C9" s="268">
        <v>2.94</v>
      </c>
      <c r="D9" s="268">
        <v>0</v>
      </c>
      <c r="E9" s="269">
        <f>C9-D9</f>
        <v>2.94</v>
      </c>
      <c r="F9" s="270">
        <v>0</v>
      </c>
      <c r="G9" s="27">
        <f>E9-F9</f>
        <v>2.94</v>
      </c>
      <c r="H9" s="270">
        <v>2.94</v>
      </c>
      <c r="I9" s="270">
        <v>4.5</v>
      </c>
      <c r="J9" s="270">
        <v>119</v>
      </c>
      <c r="K9" s="271">
        <v>0</v>
      </c>
      <c r="L9" s="27"/>
      <c r="M9" s="27">
        <f>ROUNDDOWN(E9*I9,0)</f>
        <v>13</v>
      </c>
      <c r="N9" s="27">
        <f>MAX(K9,M9)</f>
        <v>13</v>
      </c>
      <c r="O9" s="26"/>
      <c r="P9" s="26">
        <f>ROUNDDOWN(E9*J9,0)</f>
        <v>349</v>
      </c>
      <c r="Q9" s="26">
        <f>ROUNDDOWN((E9*J9)-N9,0)</f>
        <v>336</v>
      </c>
      <c r="R9" s="27">
        <f>ROUNDDOWN(G9*J9,0)</f>
        <v>349</v>
      </c>
      <c r="S9" s="272">
        <v>0</v>
      </c>
      <c r="T9" s="27">
        <f>ROUNDDOWN(MAX(S9,G9*I9),0)</f>
        <v>13</v>
      </c>
      <c r="U9" s="273">
        <f>R9-T9</f>
        <v>336</v>
      </c>
      <c r="V9" s="282">
        <v>0.51</v>
      </c>
      <c r="W9" s="286">
        <f>U9*V9</f>
        <v>171.36</v>
      </c>
      <c r="X9" s="234" t="s">
        <v>157</v>
      </c>
    </row>
    <row r="10" spans="1:24" ht="15.75" thickBot="1" x14ac:dyDescent="0.3">
      <c r="A10" s="255" t="s">
        <v>145</v>
      </c>
      <c r="B10" s="219" t="s">
        <v>146</v>
      </c>
      <c r="C10" s="261">
        <v>1.75</v>
      </c>
      <c r="D10" s="261">
        <v>0</v>
      </c>
      <c r="E10" s="50">
        <f>C10-D10</f>
        <v>1.75</v>
      </c>
      <c r="F10" s="262">
        <v>0</v>
      </c>
      <c r="G10" s="51">
        <f>E10-F10</f>
        <v>1.75</v>
      </c>
      <c r="H10" s="242">
        <v>1.75</v>
      </c>
      <c r="I10" s="262">
        <v>4.5</v>
      </c>
      <c r="J10" s="262">
        <v>115</v>
      </c>
      <c r="K10" s="263">
        <v>0</v>
      </c>
      <c r="L10" s="51" t="e">
        <f>#REF!*#REF!</f>
        <v>#REF!</v>
      </c>
      <c r="M10" s="51">
        <f>ROUNDDOWN(E10*I10,0)</f>
        <v>7</v>
      </c>
      <c r="N10" s="51">
        <f>MAX(K10,M10)</f>
        <v>7</v>
      </c>
      <c r="O10" s="54" t="e">
        <f>#REF!*#REF!</f>
        <v>#REF!</v>
      </c>
      <c r="P10" s="54">
        <f>ROUNDDOWN(E10*J10,0)</f>
        <v>201</v>
      </c>
      <c r="Q10" s="54">
        <f>ROUNDDOWN((E10*J10)-N10,0)</f>
        <v>194</v>
      </c>
      <c r="R10" s="51">
        <f>ROUNDDOWN(G10*J10,0)</f>
        <v>201</v>
      </c>
      <c r="S10" s="262">
        <v>0</v>
      </c>
      <c r="T10" s="51">
        <f>ROUNDDOWN(MAX(S10,G10*I10),0)</f>
        <v>7</v>
      </c>
      <c r="U10" s="279">
        <f>R10-T10</f>
        <v>194</v>
      </c>
      <c r="V10" s="283">
        <v>0.51</v>
      </c>
      <c r="W10" s="287">
        <f>U10*V10</f>
        <v>98.94</v>
      </c>
      <c r="X10" s="235" t="s">
        <v>158</v>
      </c>
    </row>
    <row r="11" spans="1:24" ht="15.75" thickBot="1" x14ac:dyDescent="0.3">
      <c r="A11" s="58" t="s">
        <v>24</v>
      </c>
      <c r="B11" s="59" t="s">
        <v>25</v>
      </c>
      <c r="C11" s="60">
        <f t="shared" ref="C11:H11" si="0">SUM(C9:C10)</f>
        <v>4.6899999999999995</v>
      </c>
      <c r="D11" s="60">
        <f t="shared" si="0"/>
        <v>0</v>
      </c>
      <c r="E11" s="60">
        <f t="shared" si="0"/>
        <v>4.6899999999999995</v>
      </c>
      <c r="F11" s="61">
        <f t="shared" si="0"/>
        <v>0</v>
      </c>
      <c r="G11" s="61">
        <f t="shared" si="0"/>
        <v>4.6899999999999995</v>
      </c>
      <c r="H11" s="63">
        <f t="shared" si="0"/>
        <v>4.6899999999999995</v>
      </c>
      <c r="I11" s="62" t="s">
        <v>25</v>
      </c>
      <c r="J11" s="62" t="s">
        <v>25</v>
      </c>
      <c r="K11" s="63">
        <f>SUM(K9:K10)</f>
        <v>0</v>
      </c>
      <c r="L11" s="64"/>
      <c r="M11" s="63">
        <f>SUM(M9:M10)</f>
        <v>20</v>
      </c>
      <c r="N11" s="65">
        <f>MAX(K11,M11)</f>
        <v>20</v>
      </c>
      <c r="O11" s="66"/>
      <c r="P11" s="67">
        <f t="shared" ref="P11:U11" si="1">SUM(P9:P10)</f>
        <v>550</v>
      </c>
      <c r="Q11" s="68">
        <f t="shared" si="1"/>
        <v>530</v>
      </c>
      <c r="R11" s="67">
        <f t="shared" si="1"/>
        <v>550</v>
      </c>
      <c r="S11" s="63">
        <f t="shared" si="1"/>
        <v>0</v>
      </c>
      <c r="T11" s="60">
        <f t="shared" si="1"/>
        <v>20</v>
      </c>
      <c r="U11" s="201">
        <f t="shared" si="1"/>
        <v>530</v>
      </c>
      <c r="V11" s="201"/>
      <c r="W11" s="284">
        <f>SUM(W9:W10)</f>
        <v>270.3</v>
      </c>
      <c r="X11" s="19"/>
    </row>
    <row r="12" spans="1:24" ht="15.75" thickBot="1" x14ac:dyDescent="0.3">
      <c r="A12" s="309" t="s">
        <v>26</v>
      </c>
      <c r="B12" s="310"/>
      <c r="C12" s="310"/>
      <c r="D12" s="310"/>
      <c r="E12" s="310"/>
      <c r="F12" s="310"/>
      <c r="G12" s="310"/>
      <c r="H12" s="310"/>
      <c r="I12" s="310"/>
      <c r="J12" s="310"/>
      <c r="K12" s="310"/>
      <c r="L12" s="310"/>
      <c r="M12" s="311"/>
      <c r="N12" s="310"/>
      <c r="O12" s="310"/>
      <c r="P12" s="311"/>
      <c r="Q12" s="311"/>
      <c r="R12" s="310"/>
      <c r="S12" s="310"/>
      <c r="T12" s="310"/>
      <c r="U12" s="312"/>
      <c r="V12" s="276"/>
      <c r="W12" s="276"/>
      <c r="X12" s="8"/>
    </row>
    <row r="13" spans="1:24" x14ac:dyDescent="0.25">
      <c r="A13" s="228" t="s">
        <v>141</v>
      </c>
      <c r="B13" s="229" t="s">
        <v>142</v>
      </c>
      <c r="C13" s="229">
        <v>4.8099999999999996</v>
      </c>
      <c r="D13" s="229">
        <v>0</v>
      </c>
      <c r="E13" s="71">
        <f t="shared" ref="E13:E18" si="2">C13-D13</f>
        <v>4.8099999999999996</v>
      </c>
      <c r="F13" s="72">
        <f t="shared" ref="F13:F18" si="3">E13</f>
        <v>4.8099999999999996</v>
      </c>
      <c r="G13" s="73" t="s">
        <v>25</v>
      </c>
      <c r="H13" s="73" t="s">
        <v>25</v>
      </c>
      <c r="I13" s="229">
        <v>4.5</v>
      </c>
      <c r="J13" s="229">
        <v>0</v>
      </c>
      <c r="K13" s="229">
        <v>0</v>
      </c>
      <c r="L13" s="74"/>
      <c r="M13" s="75">
        <f t="shared" ref="M13:M18" si="4">ROUNDDOWN(E13*I13,0)</f>
        <v>21</v>
      </c>
      <c r="N13" s="76">
        <f t="shared" ref="N13:N18" si="5">MAX(K13,M13)</f>
        <v>21</v>
      </c>
      <c r="O13" s="74"/>
      <c r="P13" s="77">
        <f t="shared" ref="P13:P18" si="6">ROUNDDOWN(E13*J13,0)</f>
        <v>0</v>
      </c>
      <c r="Q13" s="264">
        <v>0</v>
      </c>
      <c r="R13" s="79" t="s">
        <v>25</v>
      </c>
      <c r="S13" s="80" t="s">
        <v>25</v>
      </c>
      <c r="T13" s="81" t="s">
        <v>25</v>
      </c>
      <c r="U13" s="82" t="s">
        <v>25</v>
      </c>
      <c r="V13" s="82"/>
      <c r="W13" s="82"/>
      <c r="X13" s="236"/>
    </row>
    <row r="14" spans="1:24" x14ac:dyDescent="0.25">
      <c r="A14" s="230" t="s">
        <v>143</v>
      </c>
      <c r="B14" s="231" t="s">
        <v>144</v>
      </c>
      <c r="C14" s="231">
        <v>2.72</v>
      </c>
      <c r="D14" s="231">
        <v>0</v>
      </c>
      <c r="E14" s="86">
        <f t="shared" si="2"/>
        <v>2.72</v>
      </c>
      <c r="F14" s="87">
        <f t="shared" si="3"/>
        <v>2.72</v>
      </c>
      <c r="G14" s="88" t="s">
        <v>25</v>
      </c>
      <c r="H14" s="88" t="s">
        <v>25</v>
      </c>
      <c r="I14" s="231">
        <v>4.5</v>
      </c>
      <c r="J14" s="231">
        <v>0</v>
      </c>
      <c r="K14" s="231">
        <v>0</v>
      </c>
      <c r="L14" s="89"/>
      <c r="M14" s="87">
        <f t="shared" si="4"/>
        <v>12</v>
      </c>
      <c r="N14" s="90">
        <f t="shared" si="5"/>
        <v>12</v>
      </c>
      <c r="O14" s="89"/>
      <c r="P14" s="91">
        <f t="shared" si="6"/>
        <v>0</v>
      </c>
      <c r="Q14" s="92">
        <v>0</v>
      </c>
      <c r="R14" s="79" t="s">
        <v>25</v>
      </c>
      <c r="S14" s="93" t="s">
        <v>25</v>
      </c>
      <c r="T14" s="94" t="s">
        <v>25</v>
      </c>
      <c r="U14" s="95" t="s">
        <v>25</v>
      </c>
      <c r="V14" s="95"/>
      <c r="W14" s="95"/>
      <c r="X14" s="234"/>
    </row>
    <row r="15" spans="1:24" x14ac:dyDescent="0.25">
      <c r="A15" s="257" t="s">
        <v>147</v>
      </c>
      <c r="B15" s="232" t="s">
        <v>148</v>
      </c>
      <c r="C15" s="231">
        <v>1.78</v>
      </c>
      <c r="D15" s="231">
        <v>0</v>
      </c>
      <c r="E15" s="87">
        <f t="shared" si="2"/>
        <v>1.78</v>
      </c>
      <c r="F15" s="87">
        <f t="shared" si="3"/>
        <v>1.78</v>
      </c>
      <c r="G15" s="99" t="s">
        <v>25</v>
      </c>
      <c r="H15" s="99" t="s">
        <v>25</v>
      </c>
      <c r="I15" s="231">
        <v>4.5</v>
      </c>
      <c r="J15" s="231">
        <v>0</v>
      </c>
      <c r="K15" s="231">
        <v>0</v>
      </c>
      <c r="L15" s="100"/>
      <c r="M15" s="87">
        <f t="shared" si="4"/>
        <v>8</v>
      </c>
      <c r="N15" s="90">
        <f t="shared" si="5"/>
        <v>8</v>
      </c>
      <c r="O15" s="100"/>
      <c r="P15" s="91">
        <f t="shared" si="6"/>
        <v>0</v>
      </c>
      <c r="Q15" s="92">
        <v>0</v>
      </c>
      <c r="R15" s="79" t="s">
        <v>25</v>
      </c>
      <c r="S15" s="93" t="s">
        <v>25</v>
      </c>
      <c r="T15" s="94" t="s">
        <v>25</v>
      </c>
      <c r="U15" s="101" t="s">
        <v>25</v>
      </c>
      <c r="V15" s="101"/>
      <c r="W15" s="101"/>
      <c r="X15" s="234"/>
    </row>
    <row r="16" spans="1:24" x14ac:dyDescent="0.25">
      <c r="A16" s="259" t="s">
        <v>153</v>
      </c>
      <c r="B16" s="232" t="s">
        <v>154</v>
      </c>
      <c r="C16" s="241">
        <v>5.0199999999999996</v>
      </c>
      <c r="D16" s="241">
        <v>0</v>
      </c>
      <c r="E16" s="87">
        <f t="shared" si="2"/>
        <v>5.0199999999999996</v>
      </c>
      <c r="F16" s="87">
        <f t="shared" si="3"/>
        <v>5.0199999999999996</v>
      </c>
      <c r="G16" s="99"/>
      <c r="H16" s="99"/>
      <c r="I16" s="241">
        <v>4.5</v>
      </c>
      <c r="J16" s="241">
        <v>0</v>
      </c>
      <c r="K16" s="241">
        <v>0</v>
      </c>
      <c r="L16" s="100"/>
      <c r="M16" s="87">
        <f t="shared" si="4"/>
        <v>22</v>
      </c>
      <c r="N16" s="90">
        <f t="shared" si="5"/>
        <v>22</v>
      </c>
      <c r="O16" s="100"/>
      <c r="P16" s="91">
        <f t="shared" si="6"/>
        <v>0</v>
      </c>
      <c r="Q16" s="92">
        <v>0</v>
      </c>
      <c r="R16" s="79"/>
      <c r="S16" s="110"/>
      <c r="T16" s="81"/>
      <c r="U16" s="101"/>
      <c r="V16" s="82"/>
      <c r="W16" s="82"/>
      <c r="X16" s="256"/>
    </row>
    <row r="17" spans="1:24" x14ac:dyDescent="0.25">
      <c r="A17" s="258" t="s">
        <v>149</v>
      </c>
      <c r="B17" s="232" t="s">
        <v>150</v>
      </c>
      <c r="C17" s="231">
        <v>2.39</v>
      </c>
      <c r="D17" s="231">
        <v>0</v>
      </c>
      <c r="E17" s="87">
        <f t="shared" si="2"/>
        <v>2.39</v>
      </c>
      <c r="F17" s="87">
        <f t="shared" si="3"/>
        <v>2.39</v>
      </c>
      <c r="G17" s="99"/>
      <c r="H17" s="99"/>
      <c r="I17" s="231">
        <v>4.5</v>
      </c>
      <c r="J17" s="231">
        <v>0</v>
      </c>
      <c r="K17" s="231">
        <v>0</v>
      </c>
      <c r="L17" s="100"/>
      <c r="M17" s="87">
        <f t="shared" si="4"/>
        <v>10</v>
      </c>
      <c r="N17" s="90">
        <f t="shared" si="5"/>
        <v>10</v>
      </c>
      <c r="O17" s="100"/>
      <c r="P17" s="91">
        <f t="shared" si="6"/>
        <v>0</v>
      </c>
      <c r="Q17" s="92">
        <v>0</v>
      </c>
      <c r="R17" s="79"/>
      <c r="S17" s="110"/>
      <c r="T17" s="81"/>
      <c r="U17" s="101"/>
      <c r="V17" s="101"/>
      <c r="W17" s="101"/>
      <c r="X17" s="234"/>
    </row>
    <row r="18" spans="1:24" ht="15.75" thickBot="1" x14ac:dyDescent="0.3">
      <c r="A18" s="260" t="s">
        <v>155</v>
      </c>
      <c r="B18" s="233" t="s">
        <v>156</v>
      </c>
      <c r="C18" s="240">
        <v>5.14</v>
      </c>
      <c r="D18" s="240">
        <v>0</v>
      </c>
      <c r="E18" s="104">
        <f t="shared" si="2"/>
        <v>5.14</v>
      </c>
      <c r="F18" s="104">
        <f t="shared" si="3"/>
        <v>5.14</v>
      </c>
      <c r="G18" s="105" t="s">
        <v>25</v>
      </c>
      <c r="H18" s="105" t="s">
        <v>25</v>
      </c>
      <c r="I18" s="241">
        <v>4.5</v>
      </c>
      <c r="J18" s="241">
        <v>0</v>
      </c>
      <c r="K18" s="241">
        <v>0</v>
      </c>
      <c r="L18" s="106"/>
      <c r="M18" s="104">
        <f t="shared" si="4"/>
        <v>23</v>
      </c>
      <c r="N18" s="107">
        <f t="shared" si="5"/>
        <v>23</v>
      </c>
      <c r="O18" s="106"/>
      <c r="P18" s="108">
        <f t="shared" si="6"/>
        <v>0</v>
      </c>
      <c r="Q18" s="265">
        <v>0</v>
      </c>
      <c r="R18" s="79" t="s">
        <v>25</v>
      </c>
      <c r="S18" s="110" t="s">
        <v>25</v>
      </c>
      <c r="T18" s="81" t="s">
        <v>25</v>
      </c>
      <c r="U18" s="111" t="s">
        <v>25</v>
      </c>
      <c r="V18" s="120"/>
      <c r="W18" s="120"/>
      <c r="X18" s="237"/>
    </row>
    <row r="19" spans="1:24" ht="15.75" thickBot="1" x14ac:dyDescent="0.3">
      <c r="A19" s="113" t="s">
        <v>91</v>
      </c>
      <c r="B19" s="114" t="s">
        <v>25</v>
      </c>
      <c r="C19" s="115">
        <f>SUM(C13:C18)</f>
        <v>21.86</v>
      </c>
      <c r="D19" s="115">
        <f>SUM(D13:D18)</f>
        <v>0</v>
      </c>
      <c r="E19" s="115">
        <f>SUM(E13:E18)</f>
        <v>21.86</v>
      </c>
      <c r="F19" s="115">
        <f>SUM(F13:F18)</f>
        <v>21.86</v>
      </c>
      <c r="G19" s="114" t="s">
        <v>25</v>
      </c>
      <c r="H19" s="114" t="s">
        <v>25</v>
      </c>
      <c r="I19" s="116" t="s">
        <v>25</v>
      </c>
      <c r="J19" s="116" t="s">
        <v>25</v>
      </c>
      <c r="K19" s="239">
        <f>SUM(K13:K18)</f>
        <v>0</v>
      </c>
      <c r="L19" s="115"/>
      <c r="M19" s="115">
        <f>SUM(M13:M18)</f>
        <v>96</v>
      </c>
      <c r="N19" s="115">
        <f>SUM(N13:N18)</f>
        <v>96</v>
      </c>
      <c r="O19" s="115"/>
      <c r="P19" s="117">
        <f>SUM(P13:P18)</f>
        <v>0</v>
      </c>
      <c r="Q19" s="266">
        <f>SUM(Q13:Q18)</f>
        <v>0</v>
      </c>
      <c r="R19" s="118" t="s">
        <v>25</v>
      </c>
      <c r="S19" s="118" t="s">
        <v>25</v>
      </c>
      <c r="T19" s="119" t="s">
        <v>25</v>
      </c>
      <c r="U19" s="120" t="s">
        <v>25</v>
      </c>
      <c r="V19" s="120"/>
      <c r="W19" s="120"/>
      <c r="X19" s="8"/>
    </row>
    <row r="20" spans="1:24" x14ac:dyDescent="0.25">
      <c r="A20" s="170" t="s">
        <v>92</v>
      </c>
      <c r="B20" s="73" t="s">
        <v>25</v>
      </c>
      <c r="C20" s="171">
        <f>C11+C19</f>
        <v>26.549999999999997</v>
      </c>
      <c r="D20" s="244">
        <f>D11+D19</f>
        <v>0</v>
      </c>
      <c r="E20" s="171">
        <f>E11+E19</f>
        <v>26.549999999999997</v>
      </c>
      <c r="F20" s="171">
        <f>F11+F19</f>
        <v>21.86</v>
      </c>
      <c r="G20" s="171">
        <f>G11</f>
        <v>4.6899999999999995</v>
      </c>
      <c r="H20" s="171">
        <f>H11</f>
        <v>4.6899999999999995</v>
      </c>
      <c r="I20" s="172" t="s">
        <v>25</v>
      </c>
      <c r="J20" s="172" t="s">
        <v>25</v>
      </c>
      <c r="K20" s="171">
        <f>K11+K19</f>
        <v>0</v>
      </c>
      <c r="L20" s="171"/>
      <c r="M20" s="171">
        <f>M11+M19</f>
        <v>116</v>
      </c>
      <c r="N20" s="171">
        <f>N11+N19</f>
        <v>116</v>
      </c>
      <c r="O20" s="171"/>
      <c r="P20" s="173">
        <f>P11+P19</f>
        <v>550</v>
      </c>
      <c r="Q20" s="200">
        <f>Q11+Q19</f>
        <v>530</v>
      </c>
      <c r="R20" s="171">
        <f>R11</f>
        <v>550</v>
      </c>
      <c r="S20" s="174">
        <f>S11</f>
        <v>0</v>
      </c>
      <c r="T20" s="174">
        <f>T11</f>
        <v>20</v>
      </c>
      <c r="U20" s="202">
        <f>U11</f>
        <v>530</v>
      </c>
      <c r="V20" s="202"/>
      <c r="W20" s="285">
        <f>W11</f>
        <v>270.3</v>
      </c>
      <c r="X20" s="175"/>
    </row>
    <row r="21" spans="1:24" x14ac:dyDescent="0.25">
      <c r="A21" s="176"/>
      <c r="B21" s="177"/>
      <c r="C21" s="177"/>
      <c r="D21" s="177"/>
      <c r="E21" s="177"/>
      <c r="F21" s="177"/>
      <c r="G21" s="177"/>
      <c r="H21" s="177"/>
      <c r="I21" s="178"/>
      <c r="J21" s="178"/>
      <c r="K21" s="177"/>
      <c r="L21" s="177"/>
      <c r="M21" s="177"/>
      <c r="N21" s="177"/>
      <c r="O21" s="177"/>
      <c r="P21" s="179"/>
      <c r="Q21" s="179"/>
      <c r="R21" s="177"/>
      <c r="S21" s="177"/>
      <c r="T21" s="177"/>
      <c r="U21" s="180"/>
      <c r="V21" s="180"/>
      <c r="W21" s="180"/>
      <c r="X21" s="181"/>
    </row>
    <row r="22" spans="1:24" x14ac:dyDescent="0.25">
      <c r="A22" s="121" t="s">
        <v>27</v>
      </c>
      <c r="B22" s="185"/>
      <c r="C22" s="185"/>
      <c r="D22" s="185"/>
      <c r="E22" s="185"/>
      <c r="F22" s="185"/>
      <c r="G22" s="185"/>
      <c r="H22" s="185"/>
      <c r="I22" s="186"/>
      <c r="J22" s="186"/>
      <c r="K22" s="185"/>
      <c r="L22" s="185"/>
      <c r="M22" s="185"/>
      <c r="N22" s="185"/>
      <c r="O22" s="185"/>
      <c r="P22" s="187"/>
      <c r="Q22" s="187"/>
      <c r="R22" s="185"/>
      <c r="S22" s="185"/>
      <c r="T22" s="185"/>
      <c r="U22" s="188"/>
      <c r="V22" s="188"/>
      <c r="W22" s="188"/>
      <c r="X22" s="189"/>
    </row>
    <row r="23" spans="1:24" ht="15.75" x14ac:dyDescent="0.25">
      <c r="A23" s="122" t="s">
        <v>28</v>
      </c>
      <c r="B23" s="299" t="s">
        <v>29</v>
      </c>
      <c r="C23" s="300"/>
      <c r="D23" s="300"/>
      <c r="E23" s="300"/>
      <c r="F23" s="300"/>
      <c r="G23" s="300"/>
      <c r="H23" s="300"/>
      <c r="I23" s="300"/>
      <c r="J23" s="300"/>
      <c r="K23" s="300"/>
      <c r="L23" s="300"/>
      <c r="M23" s="300"/>
      <c r="N23" s="300"/>
      <c r="O23" s="300"/>
      <c r="P23" s="300"/>
      <c r="Q23" s="300"/>
      <c r="R23" s="300"/>
      <c r="S23" s="300"/>
      <c r="T23" s="300"/>
      <c r="U23" s="300"/>
      <c r="V23" s="300"/>
      <c r="W23" s="300"/>
      <c r="X23" s="301"/>
    </row>
    <row r="24" spans="1:24" ht="116.25" customHeight="1" x14ac:dyDescent="0.25">
      <c r="A24" s="124" t="s">
        <v>30</v>
      </c>
      <c r="B24" s="293" t="s">
        <v>133</v>
      </c>
      <c r="C24" s="294"/>
      <c r="D24" s="294"/>
      <c r="E24" s="294"/>
      <c r="F24" s="294"/>
      <c r="G24" s="294"/>
      <c r="H24" s="294"/>
      <c r="I24" s="294"/>
      <c r="J24" s="294"/>
      <c r="K24" s="294"/>
      <c r="L24" s="294"/>
      <c r="M24" s="294"/>
      <c r="N24" s="294"/>
      <c r="O24" s="294"/>
      <c r="P24" s="294"/>
      <c r="Q24" s="294"/>
      <c r="R24" s="294"/>
      <c r="S24" s="294"/>
      <c r="T24" s="294"/>
      <c r="U24" s="294"/>
      <c r="V24" s="294"/>
      <c r="W24" s="294"/>
      <c r="X24" s="295"/>
    </row>
    <row r="25" spans="1:24" ht="42.75" customHeight="1" x14ac:dyDescent="0.25">
      <c r="A25" s="124" t="s">
        <v>33</v>
      </c>
      <c r="B25" s="293" t="s">
        <v>87</v>
      </c>
      <c r="C25" s="294"/>
      <c r="D25" s="294"/>
      <c r="E25" s="294"/>
      <c r="F25" s="294"/>
      <c r="G25" s="294"/>
      <c r="H25" s="294"/>
      <c r="I25" s="294"/>
      <c r="J25" s="294"/>
      <c r="K25" s="294"/>
      <c r="L25" s="294"/>
      <c r="M25" s="294"/>
      <c r="N25" s="294"/>
      <c r="O25" s="294"/>
      <c r="P25" s="294"/>
      <c r="Q25" s="294"/>
      <c r="R25" s="294"/>
      <c r="S25" s="294"/>
      <c r="T25" s="294"/>
      <c r="U25" s="294"/>
      <c r="V25" s="294"/>
      <c r="W25" s="294"/>
      <c r="X25" s="295"/>
    </row>
    <row r="26" spans="1:24" ht="36" customHeight="1" x14ac:dyDescent="0.25">
      <c r="A26" s="125" t="s">
        <v>34</v>
      </c>
      <c r="B26" s="293" t="s">
        <v>108</v>
      </c>
      <c r="C26" s="294"/>
      <c r="D26" s="294"/>
      <c r="E26" s="294"/>
      <c r="F26" s="294"/>
      <c r="G26" s="294"/>
      <c r="H26" s="294"/>
      <c r="I26" s="294"/>
      <c r="J26" s="294"/>
      <c r="K26" s="294"/>
      <c r="L26" s="294"/>
      <c r="M26" s="294"/>
      <c r="N26" s="294"/>
      <c r="O26" s="294"/>
      <c r="P26" s="294"/>
      <c r="Q26" s="294"/>
      <c r="R26" s="294"/>
      <c r="S26" s="294"/>
      <c r="T26" s="294"/>
      <c r="U26" s="294"/>
      <c r="V26" s="294"/>
      <c r="W26" s="294"/>
      <c r="X26" s="295"/>
    </row>
    <row r="27" spans="1:24" ht="229.5" customHeight="1" x14ac:dyDescent="0.25">
      <c r="A27" s="126" t="s">
        <v>35</v>
      </c>
      <c r="B27" s="293" t="s">
        <v>122</v>
      </c>
      <c r="C27" s="294"/>
      <c r="D27" s="294"/>
      <c r="E27" s="294"/>
      <c r="F27" s="294"/>
      <c r="G27" s="294"/>
      <c r="H27" s="294"/>
      <c r="I27" s="294"/>
      <c r="J27" s="294"/>
      <c r="K27" s="294"/>
      <c r="L27" s="294"/>
      <c r="M27" s="294"/>
      <c r="N27" s="294"/>
      <c r="O27" s="294"/>
      <c r="P27" s="294"/>
      <c r="Q27" s="294"/>
      <c r="R27" s="294"/>
      <c r="S27" s="294"/>
      <c r="T27" s="294"/>
      <c r="U27" s="294"/>
      <c r="V27" s="294"/>
      <c r="W27" s="294"/>
      <c r="X27" s="295"/>
    </row>
    <row r="28" spans="1:24" ht="102" customHeight="1" x14ac:dyDescent="0.25">
      <c r="A28" s="124" t="s">
        <v>36</v>
      </c>
      <c r="B28" s="293" t="s">
        <v>123</v>
      </c>
      <c r="C28" s="294"/>
      <c r="D28" s="294"/>
      <c r="E28" s="294"/>
      <c r="F28" s="294"/>
      <c r="G28" s="294"/>
      <c r="H28" s="294"/>
      <c r="I28" s="294"/>
      <c r="J28" s="294"/>
      <c r="K28" s="294"/>
      <c r="L28" s="294"/>
      <c r="M28" s="294"/>
      <c r="N28" s="294"/>
      <c r="O28" s="294"/>
      <c r="P28" s="294"/>
      <c r="Q28" s="294"/>
      <c r="R28" s="294"/>
      <c r="S28" s="294"/>
      <c r="T28" s="294"/>
      <c r="U28" s="294"/>
      <c r="V28" s="294"/>
      <c r="W28" s="294"/>
      <c r="X28" s="295"/>
    </row>
    <row r="29" spans="1:24" ht="20.25" customHeight="1" x14ac:dyDescent="0.25">
      <c r="A29" s="125" t="s">
        <v>37</v>
      </c>
      <c r="B29" s="293" t="s">
        <v>38</v>
      </c>
      <c r="C29" s="294"/>
      <c r="D29" s="294"/>
      <c r="E29" s="294"/>
      <c r="F29" s="294"/>
      <c r="G29" s="294"/>
      <c r="H29" s="294"/>
      <c r="I29" s="294"/>
      <c r="J29" s="294"/>
      <c r="K29" s="294"/>
      <c r="L29" s="294"/>
      <c r="M29" s="294"/>
      <c r="N29" s="294"/>
      <c r="O29" s="294"/>
      <c r="P29" s="294"/>
      <c r="Q29" s="294"/>
      <c r="R29" s="294"/>
      <c r="S29" s="294"/>
      <c r="T29" s="294"/>
      <c r="U29" s="294"/>
      <c r="V29" s="294"/>
      <c r="W29" s="294"/>
      <c r="X29" s="295"/>
    </row>
    <row r="30" spans="1:24" ht="19.5" customHeight="1" x14ac:dyDescent="0.25">
      <c r="A30" s="125" t="s">
        <v>39</v>
      </c>
      <c r="B30" s="296" t="s">
        <v>90</v>
      </c>
      <c r="C30" s="297"/>
      <c r="D30" s="297"/>
      <c r="E30" s="297"/>
      <c r="F30" s="297"/>
      <c r="G30" s="297"/>
      <c r="H30" s="297"/>
      <c r="I30" s="297"/>
      <c r="J30" s="297"/>
      <c r="K30" s="297"/>
      <c r="L30" s="297"/>
      <c r="M30" s="297"/>
      <c r="N30" s="297"/>
      <c r="O30" s="297"/>
      <c r="P30" s="297"/>
      <c r="Q30" s="297"/>
      <c r="R30" s="297"/>
      <c r="S30" s="297"/>
      <c r="T30" s="297"/>
      <c r="U30" s="297"/>
      <c r="V30" s="297"/>
      <c r="W30" s="297"/>
      <c r="X30" s="298"/>
    </row>
    <row r="31" spans="1:24" ht="24" customHeight="1" x14ac:dyDescent="0.25">
      <c r="A31" s="125" t="s">
        <v>40</v>
      </c>
      <c r="B31" s="293" t="s">
        <v>88</v>
      </c>
      <c r="C31" s="294"/>
      <c r="D31" s="294"/>
      <c r="E31" s="294"/>
      <c r="F31" s="294"/>
      <c r="G31" s="294"/>
      <c r="H31" s="294"/>
      <c r="I31" s="294"/>
      <c r="J31" s="294"/>
      <c r="K31" s="294"/>
      <c r="L31" s="294"/>
      <c r="M31" s="294"/>
      <c r="N31" s="294"/>
      <c r="O31" s="294"/>
      <c r="P31" s="294"/>
      <c r="Q31" s="294"/>
      <c r="R31" s="294"/>
      <c r="S31" s="294"/>
      <c r="T31" s="294"/>
      <c r="U31" s="294"/>
      <c r="V31" s="294"/>
      <c r="W31" s="294"/>
      <c r="X31" s="295"/>
    </row>
    <row r="32" spans="1:24" ht="52.5" customHeight="1" x14ac:dyDescent="0.25">
      <c r="A32" s="124" t="s">
        <v>41</v>
      </c>
      <c r="B32" s="293" t="s">
        <v>89</v>
      </c>
      <c r="C32" s="294"/>
      <c r="D32" s="294"/>
      <c r="E32" s="294"/>
      <c r="F32" s="294"/>
      <c r="G32" s="294"/>
      <c r="H32" s="294"/>
      <c r="I32" s="294"/>
      <c r="J32" s="294"/>
      <c r="K32" s="294"/>
      <c r="L32" s="294"/>
      <c r="M32" s="294"/>
      <c r="N32" s="294"/>
      <c r="O32" s="294"/>
      <c r="P32" s="294"/>
      <c r="Q32" s="294"/>
      <c r="R32" s="294"/>
      <c r="S32" s="294"/>
      <c r="T32" s="294"/>
      <c r="U32" s="294"/>
      <c r="V32" s="294"/>
      <c r="W32" s="294"/>
      <c r="X32" s="295"/>
    </row>
    <row r="33" spans="1:24" ht="102" customHeight="1" x14ac:dyDescent="0.25">
      <c r="A33" s="125" t="s">
        <v>42</v>
      </c>
      <c r="B33" s="293" t="s">
        <v>97</v>
      </c>
      <c r="C33" s="294"/>
      <c r="D33" s="294"/>
      <c r="E33" s="294"/>
      <c r="F33" s="294"/>
      <c r="G33" s="294"/>
      <c r="H33" s="294"/>
      <c r="I33" s="294"/>
      <c r="J33" s="294"/>
      <c r="K33" s="294"/>
      <c r="L33" s="294"/>
      <c r="M33" s="294"/>
      <c r="N33" s="294"/>
      <c r="O33" s="294"/>
      <c r="P33" s="294"/>
      <c r="Q33" s="294"/>
      <c r="R33" s="294"/>
      <c r="S33" s="294"/>
      <c r="T33" s="294"/>
      <c r="U33" s="294"/>
      <c r="V33" s="294"/>
      <c r="W33" s="294"/>
      <c r="X33" s="295"/>
    </row>
    <row r="34" spans="1:24" ht="40.5" customHeight="1" x14ac:dyDescent="0.25">
      <c r="A34" s="125" t="s">
        <v>43</v>
      </c>
      <c r="B34" s="293" t="s">
        <v>96</v>
      </c>
      <c r="C34" s="294"/>
      <c r="D34" s="294"/>
      <c r="E34" s="294"/>
      <c r="F34" s="294"/>
      <c r="G34" s="294"/>
      <c r="H34" s="294"/>
      <c r="I34" s="294"/>
      <c r="J34" s="294"/>
      <c r="K34" s="294"/>
      <c r="L34" s="294"/>
      <c r="M34" s="294"/>
      <c r="N34" s="294"/>
      <c r="O34" s="294"/>
      <c r="P34" s="294"/>
      <c r="Q34" s="294"/>
      <c r="R34" s="294"/>
      <c r="S34" s="294"/>
      <c r="T34" s="294"/>
      <c r="U34" s="294"/>
      <c r="V34" s="294"/>
      <c r="W34" s="294"/>
      <c r="X34" s="295"/>
    </row>
    <row r="35" spans="1:24" ht="70.5" customHeight="1" x14ac:dyDescent="0.25">
      <c r="A35" s="125" t="s">
        <v>44</v>
      </c>
      <c r="B35" s="293" t="s">
        <v>95</v>
      </c>
      <c r="C35" s="294"/>
      <c r="D35" s="294"/>
      <c r="E35" s="294"/>
      <c r="F35" s="294"/>
      <c r="G35" s="294"/>
      <c r="H35" s="294"/>
      <c r="I35" s="294"/>
      <c r="J35" s="294"/>
      <c r="K35" s="294"/>
      <c r="L35" s="294"/>
      <c r="M35" s="294"/>
      <c r="N35" s="294"/>
      <c r="O35" s="294"/>
      <c r="P35" s="294"/>
      <c r="Q35" s="294"/>
      <c r="R35" s="294"/>
      <c r="S35" s="294"/>
      <c r="T35" s="294"/>
      <c r="U35" s="294"/>
      <c r="V35" s="294"/>
      <c r="W35" s="294"/>
      <c r="X35" s="295"/>
    </row>
    <row r="36" spans="1:24" ht="39.75" customHeight="1" x14ac:dyDescent="0.25">
      <c r="A36" s="127" t="s">
        <v>45</v>
      </c>
      <c r="B36" s="293" t="s">
        <v>94</v>
      </c>
      <c r="C36" s="294"/>
      <c r="D36" s="294"/>
      <c r="E36" s="294"/>
      <c r="F36" s="294"/>
      <c r="G36" s="294"/>
      <c r="H36" s="294"/>
      <c r="I36" s="294"/>
      <c r="J36" s="294"/>
      <c r="K36" s="294"/>
      <c r="L36" s="294"/>
      <c r="M36" s="294"/>
      <c r="N36" s="294"/>
      <c r="O36" s="294"/>
      <c r="P36" s="294"/>
      <c r="Q36" s="294"/>
      <c r="R36" s="294"/>
      <c r="S36" s="294"/>
      <c r="T36" s="294"/>
      <c r="U36" s="294"/>
      <c r="V36" s="294"/>
      <c r="W36" s="294"/>
      <c r="X36" s="295"/>
    </row>
    <row r="37" spans="1:24" ht="40.5" customHeight="1" x14ac:dyDescent="0.25">
      <c r="A37" s="126" t="s">
        <v>93</v>
      </c>
      <c r="B37" s="293" t="s">
        <v>105</v>
      </c>
      <c r="C37" s="294"/>
      <c r="D37" s="294"/>
      <c r="E37" s="294"/>
      <c r="F37" s="294"/>
      <c r="G37" s="294"/>
      <c r="H37" s="294"/>
      <c r="I37" s="294"/>
      <c r="J37" s="294"/>
      <c r="K37" s="294"/>
      <c r="L37" s="294"/>
      <c r="M37" s="294"/>
      <c r="N37" s="294"/>
      <c r="O37" s="294"/>
      <c r="P37" s="294"/>
      <c r="Q37" s="294"/>
      <c r="R37" s="294"/>
      <c r="S37" s="294"/>
      <c r="T37" s="294"/>
      <c r="U37" s="294"/>
      <c r="V37" s="294"/>
      <c r="W37" s="294"/>
      <c r="X37" s="295"/>
    </row>
    <row r="38" spans="1:24" ht="77.25" customHeight="1" x14ac:dyDescent="0.25">
      <c r="A38" s="127" t="s">
        <v>76</v>
      </c>
      <c r="B38" s="293" t="s">
        <v>98</v>
      </c>
      <c r="C38" s="294"/>
      <c r="D38" s="294"/>
      <c r="E38" s="294"/>
      <c r="F38" s="294"/>
      <c r="G38" s="294"/>
      <c r="H38" s="294"/>
      <c r="I38" s="294"/>
      <c r="J38" s="294"/>
      <c r="K38" s="294"/>
      <c r="L38" s="294"/>
      <c r="M38" s="294"/>
      <c r="N38" s="294"/>
      <c r="O38" s="294"/>
      <c r="P38" s="294"/>
      <c r="Q38" s="294"/>
      <c r="R38" s="294"/>
      <c r="S38" s="294"/>
      <c r="T38" s="294"/>
      <c r="U38" s="294"/>
      <c r="V38" s="294"/>
      <c r="W38" s="294"/>
      <c r="X38" s="295"/>
    </row>
    <row r="39" spans="1:24" ht="69.75" customHeight="1" x14ac:dyDescent="0.25">
      <c r="A39" s="127" t="s">
        <v>99</v>
      </c>
      <c r="B39" s="293" t="s">
        <v>100</v>
      </c>
      <c r="C39" s="294"/>
      <c r="D39" s="294"/>
      <c r="E39" s="294"/>
      <c r="F39" s="294"/>
      <c r="G39" s="294"/>
      <c r="H39" s="294"/>
      <c r="I39" s="294"/>
      <c r="J39" s="294"/>
      <c r="K39" s="294"/>
      <c r="L39" s="294"/>
      <c r="M39" s="294"/>
      <c r="N39" s="294"/>
      <c r="O39" s="294"/>
      <c r="P39" s="294"/>
      <c r="Q39" s="294"/>
      <c r="R39" s="294"/>
      <c r="S39" s="294"/>
      <c r="T39" s="294"/>
      <c r="U39" s="294"/>
      <c r="V39" s="294"/>
      <c r="W39" s="294"/>
      <c r="X39" s="295"/>
    </row>
    <row r="40" spans="1:24" ht="73.5" customHeight="1" x14ac:dyDescent="0.25">
      <c r="A40" s="127" t="s">
        <v>102</v>
      </c>
      <c r="B40" s="293" t="s">
        <v>101</v>
      </c>
      <c r="C40" s="294"/>
      <c r="D40" s="294"/>
      <c r="E40" s="294"/>
      <c r="F40" s="294"/>
      <c r="G40" s="294"/>
      <c r="H40" s="294"/>
      <c r="I40" s="294"/>
      <c r="J40" s="294"/>
      <c r="K40" s="294"/>
      <c r="L40" s="294"/>
      <c r="M40" s="294"/>
      <c r="N40" s="294"/>
      <c r="O40" s="294"/>
      <c r="P40" s="294"/>
      <c r="Q40" s="294"/>
      <c r="R40" s="294"/>
      <c r="S40" s="294"/>
      <c r="T40" s="294"/>
      <c r="U40" s="294"/>
      <c r="V40" s="294"/>
      <c r="W40" s="294"/>
      <c r="X40" s="295"/>
    </row>
    <row r="41" spans="1:24" ht="55.5" customHeight="1" x14ac:dyDescent="0.25">
      <c r="A41" s="127" t="s">
        <v>103</v>
      </c>
      <c r="B41" s="293" t="s">
        <v>104</v>
      </c>
      <c r="C41" s="294"/>
      <c r="D41" s="294"/>
      <c r="E41" s="294"/>
      <c r="F41" s="294"/>
      <c r="G41" s="294"/>
      <c r="H41" s="294"/>
      <c r="I41" s="294"/>
      <c r="J41" s="294"/>
      <c r="K41" s="294"/>
      <c r="L41" s="294"/>
      <c r="M41" s="294"/>
      <c r="N41" s="294"/>
      <c r="O41" s="294"/>
      <c r="P41" s="294"/>
      <c r="Q41" s="294"/>
      <c r="R41" s="294"/>
      <c r="S41" s="294"/>
      <c r="T41" s="294"/>
      <c r="U41" s="294"/>
      <c r="V41" s="294"/>
      <c r="W41" s="294"/>
      <c r="X41" s="295"/>
    </row>
    <row r="42" spans="1:24" x14ac:dyDescent="0.25">
      <c r="A42" s="184"/>
      <c r="B42" s="185"/>
      <c r="C42" s="185"/>
      <c r="D42" s="185"/>
      <c r="E42" s="185"/>
      <c r="F42" s="185"/>
      <c r="G42" s="185"/>
      <c r="H42" s="185"/>
      <c r="I42" s="186"/>
      <c r="J42" s="186"/>
      <c r="K42" s="185"/>
      <c r="L42" s="185"/>
      <c r="M42" s="185"/>
      <c r="N42" s="185"/>
      <c r="O42" s="185"/>
      <c r="P42" s="187"/>
      <c r="Q42" s="187"/>
      <c r="R42" s="185"/>
      <c r="S42" s="185"/>
      <c r="T42" s="185"/>
      <c r="U42" s="188"/>
      <c r="V42" s="188"/>
      <c r="W42" s="188"/>
      <c r="X42" s="189"/>
    </row>
    <row r="43" spans="1:24" x14ac:dyDescent="0.25">
      <c r="A43" s="184"/>
      <c r="B43" s="185"/>
      <c r="C43" s="185"/>
      <c r="D43" s="185"/>
      <c r="E43" s="185"/>
      <c r="F43" s="185"/>
      <c r="G43" s="185"/>
      <c r="H43" s="185"/>
      <c r="I43" s="186"/>
      <c r="J43" s="186"/>
      <c r="K43" s="185"/>
      <c r="L43" s="185"/>
      <c r="M43" s="185"/>
      <c r="N43" s="185"/>
      <c r="O43" s="185"/>
      <c r="P43" s="187"/>
      <c r="Q43" s="187"/>
      <c r="R43" s="185"/>
      <c r="S43" s="185"/>
      <c r="T43" s="185"/>
      <c r="U43" s="188"/>
      <c r="V43" s="188"/>
      <c r="W43" s="188"/>
      <c r="X43" s="189"/>
    </row>
    <row r="44" spans="1:24" x14ac:dyDescent="0.25">
      <c r="A44" s="184"/>
      <c r="B44" s="185"/>
      <c r="C44" s="185"/>
      <c r="D44" s="185"/>
      <c r="E44" s="185"/>
      <c r="F44" s="185"/>
      <c r="G44" s="185"/>
      <c r="H44" s="185"/>
      <c r="I44" s="186"/>
      <c r="J44" s="186"/>
      <c r="K44" s="185"/>
      <c r="L44" s="185"/>
      <c r="M44" s="185"/>
      <c r="N44" s="185"/>
      <c r="O44" s="185"/>
      <c r="P44" s="187"/>
      <c r="Q44" s="187"/>
      <c r="R44" s="185"/>
      <c r="S44" s="185"/>
      <c r="T44" s="185"/>
      <c r="U44" s="188"/>
      <c r="V44" s="188"/>
      <c r="W44" s="188"/>
      <c r="X44" s="189"/>
    </row>
    <row r="45" spans="1:24" x14ac:dyDescent="0.25">
      <c r="A45" s="184"/>
      <c r="B45" s="185"/>
      <c r="C45" s="185"/>
      <c r="D45" s="185"/>
      <c r="E45" s="185"/>
      <c r="F45" s="185"/>
      <c r="G45" s="185"/>
      <c r="H45" s="185"/>
      <c r="I45" s="186"/>
      <c r="J45" s="186"/>
      <c r="K45" s="185"/>
      <c r="L45" s="185"/>
      <c r="M45" s="185"/>
      <c r="N45" s="185"/>
      <c r="O45" s="185"/>
      <c r="P45" s="187"/>
      <c r="Q45" s="187"/>
      <c r="R45" s="185"/>
      <c r="S45" s="185"/>
      <c r="T45" s="185"/>
      <c r="U45" s="188"/>
      <c r="V45" s="188"/>
      <c r="W45" s="188"/>
      <c r="X45" s="189"/>
    </row>
    <row r="46" spans="1:24" x14ac:dyDescent="0.25">
      <c r="A46" s="184"/>
      <c r="B46" s="185"/>
      <c r="C46" s="185"/>
      <c r="D46" s="185"/>
      <c r="E46" s="185"/>
      <c r="F46" s="185"/>
      <c r="G46" s="185"/>
      <c r="H46" s="185"/>
      <c r="I46" s="186"/>
      <c r="J46" s="186"/>
      <c r="K46" s="185"/>
      <c r="L46" s="185"/>
      <c r="M46" s="185"/>
      <c r="N46" s="185"/>
      <c r="O46" s="185"/>
      <c r="P46" s="187"/>
      <c r="Q46" s="187"/>
      <c r="R46" s="185"/>
      <c r="S46" s="185"/>
      <c r="T46" s="185"/>
      <c r="U46" s="188"/>
      <c r="V46" s="188"/>
      <c r="W46" s="188"/>
      <c r="X46" s="189"/>
    </row>
    <row r="47" spans="1:24" x14ac:dyDescent="0.25">
      <c r="A47" s="184"/>
      <c r="B47" s="185"/>
      <c r="C47" s="185"/>
      <c r="D47" s="185"/>
      <c r="E47" s="185"/>
      <c r="F47" s="185"/>
      <c r="G47" s="185"/>
      <c r="H47" s="185"/>
      <c r="I47" s="186"/>
      <c r="J47" s="186"/>
      <c r="K47" s="185"/>
      <c r="L47" s="185"/>
      <c r="M47" s="185"/>
      <c r="N47" s="185"/>
      <c r="O47" s="185"/>
      <c r="P47" s="187"/>
      <c r="Q47" s="187"/>
      <c r="R47" s="185"/>
      <c r="S47" s="185"/>
      <c r="T47" s="185"/>
      <c r="U47" s="188"/>
      <c r="V47" s="188"/>
      <c r="W47" s="188"/>
      <c r="X47" s="189"/>
    </row>
    <row r="48" spans="1:24" x14ac:dyDescent="0.25">
      <c r="A48" s="184"/>
      <c r="B48" s="185"/>
      <c r="C48" s="185"/>
      <c r="D48" s="185"/>
      <c r="E48" s="185"/>
      <c r="F48" s="185"/>
      <c r="G48" s="185"/>
      <c r="H48" s="185"/>
      <c r="I48" s="186"/>
      <c r="J48" s="186"/>
      <c r="K48" s="185"/>
      <c r="L48" s="185"/>
      <c r="M48" s="185"/>
      <c r="N48" s="185"/>
      <c r="O48" s="185"/>
      <c r="P48" s="187"/>
      <c r="Q48" s="187"/>
      <c r="R48" s="185"/>
      <c r="S48" s="185"/>
      <c r="T48" s="185"/>
      <c r="U48" s="188"/>
      <c r="V48" s="188"/>
      <c r="W48" s="188"/>
      <c r="X48" s="189"/>
    </row>
    <row r="49" spans="1:24" x14ac:dyDescent="0.25">
      <c r="A49" s="184"/>
      <c r="B49" s="185"/>
      <c r="C49" s="185"/>
      <c r="D49" s="185"/>
      <c r="E49" s="185"/>
      <c r="F49" s="185"/>
      <c r="G49" s="185"/>
      <c r="H49" s="185"/>
      <c r="I49" s="186"/>
      <c r="J49" s="186"/>
      <c r="K49" s="185"/>
      <c r="L49" s="185"/>
      <c r="M49" s="185"/>
      <c r="N49" s="185"/>
      <c r="O49" s="185"/>
      <c r="P49" s="187"/>
      <c r="Q49" s="187"/>
      <c r="R49" s="185"/>
      <c r="S49" s="185"/>
      <c r="T49" s="185"/>
      <c r="U49" s="188"/>
      <c r="V49" s="188"/>
      <c r="W49" s="188"/>
      <c r="X49" s="189"/>
    </row>
    <row r="50" spans="1:24" x14ac:dyDescent="0.25">
      <c r="A50" s="184"/>
      <c r="B50" s="185"/>
      <c r="C50" s="185"/>
      <c r="D50" s="185"/>
      <c r="E50" s="185"/>
      <c r="F50" s="185"/>
      <c r="G50" s="185"/>
      <c r="H50" s="185"/>
      <c r="I50" s="186"/>
      <c r="J50" s="186"/>
      <c r="K50" s="185"/>
      <c r="L50" s="185"/>
      <c r="M50" s="185"/>
      <c r="N50" s="185"/>
      <c r="O50" s="185"/>
      <c r="P50" s="187"/>
      <c r="Q50" s="187"/>
      <c r="R50" s="185"/>
      <c r="S50" s="185"/>
      <c r="T50" s="185"/>
      <c r="U50" s="188"/>
      <c r="V50" s="188"/>
      <c r="W50" s="188"/>
      <c r="X50" s="189"/>
    </row>
    <row r="51" spans="1:24" x14ac:dyDescent="0.25">
      <c r="A51" s="184"/>
      <c r="B51" s="185"/>
      <c r="C51" s="185"/>
      <c r="D51" s="185"/>
      <c r="E51" s="185"/>
      <c r="F51" s="185"/>
      <c r="G51" s="185"/>
      <c r="H51" s="185"/>
      <c r="I51" s="186"/>
      <c r="J51" s="186"/>
      <c r="K51" s="185"/>
      <c r="L51" s="185"/>
      <c r="M51" s="185"/>
      <c r="N51" s="185"/>
      <c r="O51" s="185"/>
      <c r="P51" s="187"/>
      <c r="Q51" s="187"/>
      <c r="R51" s="185"/>
      <c r="S51" s="185"/>
      <c r="T51" s="185"/>
      <c r="U51" s="188"/>
      <c r="V51" s="188"/>
      <c r="W51" s="188"/>
      <c r="X51" s="189"/>
    </row>
    <row r="52" spans="1:24" x14ac:dyDescent="0.25">
      <c r="A52" s="184"/>
      <c r="B52" s="185"/>
      <c r="C52" s="185"/>
      <c r="D52" s="185"/>
      <c r="E52" s="185"/>
      <c r="F52" s="185"/>
      <c r="G52" s="185"/>
      <c r="H52" s="185"/>
      <c r="I52" s="186"/>
      <c r="J52" s="186"/>
      <c r="K52" s="185"/>
      <c r="L52" s="185"/>
      <c r="M52" s="185"/>
      <c r="N52" s="185"/>
      <c r="O52" s="185"/>
      <c r="P52" s="187"/>
      <c r="Q52" s="187"/>
      <c r="R52" s="185"/>
      <c r="S52" s="185"/>
      <c r="T52" s="185"/>
      <c r="U52" s="188"/>
      <c r="V52" s="188"/>
      <c r="W52" s="188"/>
      <c r="X52" s="189"/>
    </row>
    <row r="53" spans="1:24" x14ac:dyDescent="0.25">
      <c r="A53" s="184"/>
      <c r="B53" s="185"/>
      <c r="C53" s="185"/>
      <c r="D53" s="185"/>
      <c r="E53" s="185"/>
      <c r="F53" s="185"/>
      <c r="G53" s="185"/>
      <c r="H53" s="185"/>
      <c r="I53" s="186"/>
      <c r="J53" s="186"/>
      <c r="K53" s="185"/>
      <c r="L53" s="185"/>
      <c r="M53" s="185"/>
      <c r="N53" s="185"/>
      <c r="O53" s="185"/>
      <c r="P53" s="187"/>
      <c r="Q53" s="187"/>
      <c r="R53" s="185"/>
      <c r="S53" s="185"/>
      <c r="T53" s="185"/>
      <c r="U53" s="188"/>
      <c r="V53" s="188"/>
      <c r="W53" s="188"/>
      <c r="X53" s="189"/>
    </row>
    <row r="54" spans="1:24" x14ac:dyDescent="0.25">
      <c r="A54" s="184"/>
      <c r="B54" s="185"/>
      <c r="C54" s="185"/>
      <c r="D54" s="185"/>
      <c r="E54" s="185"/>
      <c r="F54" s="185"/>
      <c r="G54" s="185"/>
      <c r="H54" s="185"/>
      <c r="I54" s="186"/>
      <c r="J54" s="186"/>
      <c r="K54" s="185"/>
      <c r="L54" s="185"/>
      <c r="M54" s="185"/>
      <c r="N54" s="185"/>
      <c r="O54" s="185"/>
      <c r="P54" s="187"/>
      <c r="Q54" s="187"/>
      <c r="R54" s="185"/>
      <c r="S54" s="185"/>
      <c r="T54" s="185"/>
      <c r="U54" s="188"/>
      <c r="V54" s="188"/>
      <c r="W54" s="188"/>
      <c r="X54" s="189"/>
    </row>
    <row r="55" spans="1:24" x14ac:dyDescent="0.25">
      <c r="A55" s="184"/>
      <c r="B55" s="185"/>
      <c r="C55" s="185"/>
      <c r="D55" s="185"/>
      <c r="E55" s="185"/>
      <c r="F55" s="185"/>
      <c r="G55" s="185"/>
      <c r="H55" s="185"/>
      <c r="I55" s="186"/>
      <c r="J55" s="186"/>
      <c r="K55" s="185"/>
      <c r="L55" s="185"/>
      <c r="M55" s="185"/>
      <c r="N55" s="185"/>
      <c r="O55" s="185"/>
      <c r="P55" s="187"/>
      <c r="Q55" s="187"/>
      <c r="R55" s="185"/>
      <c r="S55" s="185"/>
      <c r="T55" s="185"/>
      <c r="U55" s="188"/>
      <c r="V55" s="188"/>
      <c r="W55" s="188"/>
      <c r="X55" s="189"/>
    </row>
    <row r="56" spans="1:24" x14ac:dyDescent="0.25">
      <c r="A56" s="184"/>
      <c r="B56" s="185"/>
      <c r="C56" s="185"/>
      <c r="D56" s="185"/>
      <c r="E56" s="185"/>
      <c r="F56" s="185"/>
      <c r="G56" s="185"/>
      <c r="H56" s="185"/>
      <c r="I56" s="186"/>
      <c r="J56" s="186"/>
      <c r="K56" s="185"/>
      <c r="L56" s="185"/>
      <c r="M56" s="185"/>
      <c r="N56" s="185"/>
      <c r="O56" s="185"/>
      <c r="P56" s="187"/>
      <c r="Q56" s="187"/>
      <c r="R56" s="185"/>
      <c r="S56" s="185"/>
      <c r="T56" s="185"/>
      <c r="U56" s="188"/>
      <c r="V56" s="188"/>
      <c r="W56" s="188"/>
      <c r="X56" s="189"/>
    </row>
    <row r="57" spans="1:24" x14ac:dyDescent="0.25">
      <c r="A57" s="184"/>
      <c r="B57" s="185"/>
      <c r="C57" s="185"/>
      <c r="D57" s="185"/>
      <c r="E57" s="185"/>
      <c r="F57" s="185"/>
      <c r="G57" s="185"/>
      <c r="H57" s="185"/>
      <c r="I57" s="186"/>
      <c r="J57" s="186"/>
      <c r="K57" s="185"/>
      <c r="L57" s="185"/>
      <c r="M57" s="185"/>
      <c r="N57" s="185"/>
      <c r="O57" s="185"/>
      <c r="P57" s="187"/>
      <c r="Q57" s="187"/>
      <c r="R57" s="185"/>
      <c r="S57" s="185"/>
      <c r="T57" s="185"/>
      <c r="U57" s="188"/>
      <c r="V57" s="188"/>
      <c r="W57" s="188"/>
      <c r="X57" s="189"/>
    </row>
    <row r="58" spans="1:24" x14ac:dyDescent="0.25">
      <c r="A58" s="184"/>
      <c r="B58" s="185"/>
      <c r="C58" s="185"/>
      <c r="D58" s="185"/>
      <c r="E58" s="185"/>
      <c r="F58" s="185"/>
      <c r="G58" s="185"/>
      <c r="H58" s="185"/>
      <c r="I58" s="186"/>
      <c r="J58" s="186"/>
      <c r="K58" s="185"/>
      <c r="L58" s="185"/>
      <c r="M58" s="185"/>
      <c r="N58" s="185"/>
      <c r="O58" s="185"/>
      <c r="P58" s="187"/>
      <c r="Q58" s="187"/>
      <c r="R58" s="185"/>
      <c r="S58" s="185"/>
      <c r="T58" s="185"/>
      <c r="U58" s="188"/>
      <c r="V58" s="188"/>
      <c r="W58" s="188"/>
      <c r="X58" s="189"/>
    </row>
    <row r="59" spans="1:24" x14ac:dyDescent="0.25">
      <c r="A59" s="184"/>
      <c r="B59" s="185"/>
      <c r="C59" s="185"/>
      <c r="D59" s="185"/>
      <c r="E59" s="185"/>
      <c r="F59" s="185"/>
      <c r="G59" s="185"/>
      <c r="H59" s="185"/>
      <c r="I59" s="186"/>
      <c r="J59" s="186"/>
      <c r="K59" s="185"/>
      <c r="L59" s="185"/>
      <c r="M59" s="185"/>
      <c r="N59" s="185"/>
      <c r="O59" s="185"/>
      <c r="P59" s="187"/>
      <c r="Q59" s="187"/>
      <c r="R59" s="185"/>
      <c r="S59" s="185"/>
      <c r="T59" s="185"/>
      <c r="U59" s="188"/>
      <c r="V59" s="188"/>
      <c r="W59" s="188"/>
      <c r="X59" s="189"/>
    </row>
    <row r="60" spans="1:24" x14ac:dyDescent="0.25">
      <c r="A60" s="184"/>
      <c r="B60" s="185"/>
      <c r="C60" s="185"/>
      <c r="D60" s="185"/>
      <c r="E60" s="185"/>
      <c r="F60" s="185"/>
      <c r="G60" s="185"/>
      <c r="H60" s="185"/>
      <c r="I60" s="186"/>
      <c r="J60" s="186"/>
      <c r="K60" s="185"/>
      <c r="L60" s="185"/>
      <c r="M60" s="185"/>
      <c r="N60" s="185"/>
      <c r="O60" s="185"/>
      <c r="P60" s="187"/>
      <c r="Q60" s="187"/>
      <c r="R60" s="185"/>
      <c r="S60" s="185"/>
      <c r="T60" s="185"/>
      <c r="U60" s="188"/>
      <c r="V60" s="188"/>
      <c r="W60" s="188"/>
      <c r="X60" s="189"/>
    </row>
    <row r="61" spans="1:24" x14ac:dyDescent="0.25">
      <c r="A61" s="184"/>
      <c r="B61" s="185"/>
      <c r="C61" s="185"/>
      <c r="D61" s="185"/>
      <c r="E61" s="185"/>
      <c r="F61" s="185"/>
      <c r="G61" s="185"/>
      <c r="H61" s="185"/>
      <c r="I61" s="186"/>
      <c r="J61" s="186"/>
      <c r="K61" s="185"/>
      <c r="L61" s="185"/>
      <c r="M61" s="185"/>
      <c r="N61" s="185"/>
      <c r="O61" s="185"/>
      <c r="P61" s="187"/>
      <c r="Q61" s="187"/>
      <c r="R61" s="185"/>
      <c r="S61" s="185"/>
      <c r="T61" s="185"/>
      <c r="U61" s="188"/>
      <c r="V61" s="188"/>
      <c r="W61" s="188"/>
      <c r="X61" s="189"/>
    </row>
    <row r="62" spans="1:24" x14ac:dyDescent="0.25">
      <c r="A62" s="184"/>
      <c r="B62" s="185"/>
      <c r="C62" s="185"/>
      <c r="D62" s="185"/>
      <c r="E62" s="185"/>
      <c r="F62" s="185"/>
      <c r="G62" s="185"/>
      <c r="H62" s="185"/>
      <c r="I62" s="186"/>
      <c r="J62" s="186"/>
      <c r="K62" s="185"/>
      <c r="L62" s="185"/>
      <c r="M62" s="185"/>
      <c r="N62" s="185"/>
      <c r="O62" s="185"/>
      <c r="P62" s="187"/>
      <c r="Q62" s="187"/>
      <c r="R62" s="185"/>
      <c r="S62" s="185"/>
      <c r="T62" s="185"/>
      <c r="U62" s="188"/>
      <c r="V62" s="188"/>
      <c r="W62" s="188"/>
      <c r="X62" s="189"/>
    </row>
  </sheetData>
  <sheetProtection formatCells="0" formatColumns="0" formatRows="0" insertColumns="0" insertRows="0" insertHyperlinks="0" selectLockedCells="1" autoFilter="0" pivotTables="0"/>
  <mergeCells count="28">
    <mergeCell ref="A7:U7"/>
    <mergeCell ref="A8:U8"/>
    <mergeCell ref="A12:U12"/>
    <mergeCell ref="A1:U1"/>
    <mergeCell ref="C3:H3"/>
    <mergeCell ref="I3:U3"/>
    <mergeCell ref="G4:H4"/>
    <mergeCell ref="K4:Q4"/>
    <mergeCell ref="R4:U4"/>
    <mergeCell ref="B23:X23"/>
    <mergeCell ref="B24:X24"/>
    <mergeCell ref="B25:X25"/>
    <mergeCell ref="B26:X26"/>
    <mergeCell ref="B27:X27"/>
    <mergeCell ref="B28:X28"/>
    <mergeCell ref="B29:X29"/>
    <mergeCell ref="B30:X30"/>
    <mergeCell ref="B31:X31"/>
    <mergeCell ref="B32:X32"/>
    <mergeCell ref="B38:X38"/>
    <mergeCell ref="B39:X39"/>
    <mergeCell ref="B40:X40"/>
    <mergeCell ref="B41:X41"/>
    <mergeCell ref="B33:X33"/>
    <mergeCell ref="B34:X34"/>
    <mergeCell ref="B35:X35"/>
    <mergeCell ref="B36:X36"/>
    <mergeCell ref="B37:X37"/>
  </mergeCells>
  <pageMargins left="0.7" right="0.7" top="0.75" bottom="0.75" header="0.3" footer="0.3"/>
  <pageSetup paperSize="5" scale="51" fitToHeight="0" orientation="landscape" r:id="rId1"/>
  <headerFooter>
    <oddHeader>&amp;L&amp;"-,Bold"&amp;14 40R ZONING DISTRICTS APPLICATION ATTACHMENT - Density Data proposed Districts containing NO Sub-Districts&amp;R&amp;D</oddHeader>
    <oddFooter>&amp;L&amp;Z&amp;F&amp;C &amp;R&amp;P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G60"/>
  <sheetViews>
    <sheetView zoomScaleNormal="100" workbookViewId="0">
      <selection activeCell="F21" sqref="F21"/>
    </sheetView>
  </sheetViews>
  <sheetFormatPr defaultRowHeight="15" x14ac:dyDescent="0.25"/>
  <cols>
    <col min="1" max="1" width="50.28515625" customWidth="1"/>
    <col min="2" max="2" width="17.28515625" customWidth="1"/>
    <col min="3" max="3" width="17.5703125" customWidth="1"/>
    <col min="4" max="4" width="25.140625" customWidth="1"/>
    <col min="5" max="5" width="17.85546875" customWidth="1"/>
    <col min="6" max="6" width="16.140625" customWidth="1"/>
    <col min="7" max="7" width="14.85546875" customWidth="1"/>
  </cols>
  <sheetData>
    <row r="1" spans="1:7" ht="93.75" customHeight="1" x14ac:dyDescent="0.25">
      <c r="A1" s="328" t="s">
        <v>125</v>
      </c>
      <c r="B1" s="328"/>
      <c r="C1" s="328"/>
      <c r="D1" s="328"/>
      <c r="E1" s="328"/>
      <c r="F1" s="328"/>
      <c r="G1" s="131"/>
    </row>
    <row r="2" spans="1:7" x14ac:dyDescent="0.25">
      <c r="A2" s="347" t="s">
        <v>46</v>
      </c>
      <c r="B2" s="347"/>
      <c r="C2" s="347"/>
      <c r="D2" s="347"/>
      <c r="E2" s="347"/>
      <c r="F2" s="347"/>
      <c r="G2" s="347"/>
    </row>
    <row r="3" spans="1:7" x14ac:dyDescent="0.25">
      <c r="A3" s="132"/>
      <c r="B3" s="132"/>
      <c r="C3" s="132"/>
      <c r="D3" s="132"/>
      <c r="E3" s="132"/>
      <c r="F3" s="132"/>
      <c r="G3" s="132"/>
    </row>
    <row r="4" spans="1:7" ht="45" x14ac:dyDescent="0.25">
      <c r="A4" s="133" t="s">
        <v>47</v>
      </c>
      <c r="B4" s="134" t="s">
        <v>48</v>
      </c>
      <c r="C4" s="132"/>
      <c r="D4" s="132"/>
      <c r="E4" s="132"/>
      <c r="F4" s="132"/>
      <c r="G4" s="132"/>
    </row>
    <row r="5" spans="1:7" x14ac:dyDescent="0.25">
      <c r="A5" s="135" t="s">
        <v>49</v>
      </c>
      <c r="B5" s="245"/>
      <c r="C5" s="348"/>
      <c r="D5" s="349"/>
      <c r="E5" s="350"/>
      <c r="F5" s="351"/>
      <c r="G5" s="132"/>
    </row>
    <row r="6" spans="1:7" ht="120" x14ac:dyDescent="0.25">
      <c r="A6" s="137" t="s">
        <v>50</v>
      </c>
      <c r="B6" s="246"/>
      <c r="C6" s="253" t="s">
        <v>51</v>
      </c>
      <c r="D6" s="140">
        <f>(B12+B13)/B11</f>
        <v>0.99999999999999989</v>
      </c>
      <c r="E6" s="252" t="s">
        <v>52</v>
      </c>
      <c r="F6" s="140">
        <f>B14/B11</f>
        <v>1</v>
      </c>
      <c r="G6" s="132"/>
    </row>
    <row r="7" spans="1:7" ht="30" x14ac:dyDescent="0.25">
      <c r="A7" s="129" t="s">
        <v>53</v>
      </c>
      <c r="B7" s="246"/>
      <c r="C7" s="132"/>
      <c r="D7" s="132"/>
      <c r="E7" s="132"/>
      <c r="F7" s="132"/>
      <c r="G7" s="132"/>
    </row>
    <row r="8" spans="1:7" x14ac:dyDescent="0.25">
      <c r="A8" s="135" t="s">
        <v>54</v>
      </c>
      <c r="B8" s="246"/>
      <c r="C8" s="132"/>
      <c r="D8" s="132"/>
      <c r="E8" s="132"/>
      <c r="F8" s="132"/>
      <c r="G8" s="132"/>
    </row>
    <row r="9" spans="1:7" x14ac:dyDescent="0.25">
      <c r="A9" s="190"/>
      <c r="B9" s="191"/>
      <c r="C9" s="132"/>
      <c r="D9" s="132"/>
      <c r="E9" s="132"/>
      <c r="F9" s="132"/>
      <c r="G9" s="132"/>
    </row>
    <row r="10" spans="1:7" ht="45" x14ac:dyDescent="0.25">
      <c r="A10" s="203" t="s">
        <v>121</v>
      </c>
      <c r="B10" s="204" t="s">
        <v>59</v>
      </c>
      <c r="C10" s="194"/>
      <c r="D10" s="132"/>
      <c r="E10" s="132"/>
      <c r="F10" s="132"/>
      <c r="G10" s="132"/>
    </row>
    <row r="11" spans="1:7" x14ac:dyDescent="0.25">
      <c r="A11" s="195" t="s">
        <v>119</v>
      </c>
      <c r="B11" s="247">
        <v>26.55</v>
      </c>
      <c r="C11" s="344" t="s">
        <v>120</v>
      </c>
      <c r="D11" s="345"/>
      <c r="E11" s="345"/>
      <c r="F11" s="346"/>
      <c r="G11" s="132"/>
    </row>
    <row r="12" spans="1:7" x14ac:dyDescent="0.25">
      <c r="A12" s="195" t="s">
        <v>112</v>
      </c>
      <c r="B12" s="291">
        <f>'Density Data USE THIS'!$H$11</f>
        <v>4.6899999999999995</v>
      </c>
      <c r="C12" s="343" t="s">
        <v>117</v>
      </c>
      <c r="D12" s="342"/>
      <c r="E12" s="342"/>
      <c r="F12" s="132"/>
      <c r="G12" s="132"/>
    </row>
    <row r="13" spans="1:7" x14ac:dyDescent="0.25">
      <c r="A13" s="290" t="s">
        <v>113</v>
      </c>
      <c r="B13" s="292">
        <f>'Density Data USE THIS'!$F$19</f>
        <v>21.86</v>
      </c>
      <c r="C13" s="341" t="s">
        <v>117</v>
      </c>
      <c r="D13" s="342"/>
      <c r="E13" s="342"/>
      <c r="F13" s="132"/>
      <c r="G13" s="132"/>
    </row>
    <row r="14" spans="1:7" x14ac:dyDescent="0.25">
      <c r="A14" s="196" t="s">
        <v>162</v>
      </c>
      <c r="B14" s="289">
        <v>26.55</v>
      </c>
      <c r="C14" s="343" t="s">
        <v>118</v>
      </c>
      <c r="D14" s="342"/>
      <c r="E14" s="342"/>
      <c r="F14" s="132"/>
      <c r="G14" s="132"/>
    </row>
    <row r="15" spans="1:7" x14ac:dyDescent="0.25">
      <c r="A15" s="193"/>
      <c r="B15" s="192"/>
      <c r="C15" s="192"/>
      <c r="D15" s="132"/>
      <c r="E15" s="132"/>
      <c r="F15" s="132"/>
      <c r="G15" s="132"/>
    </row>
    <row r="16" spans="1:7" x14ac:dyDescent="0.25">
      <c r="A16" s="142" t="s">
        <v>55</v>
      </c>
      <c r="B16" s="143"/>
      <c r="C16" s="132"/>
      <c r="D16" s="132"/>
      <c r="E16" s="330" t="s">
        <v>80</v>
      </c>
      <c r="F16" s="330"/>
      <c r="G16" s="132"/>
    </row>
    <row r="17" spans="1:7" x14ac:dyDescent="0.25">
      <c r="A17" s="144" t="s">
        <v>56</v>
      </c>
      <c r="B17" s="246"/>
      <c r="C17" s="132"/>
      <c r="D17" s="132"/>
      <c r="E17" s="129" t="s">
        <v>45</v>
      </c>
      <c r="F17" s="129" t="s">
        <v>81</v>
      </c>
      <c r="G17" s="132"/>
    </row>
    <row r="18" spans="1:7" x14ac:dyDescent="0.25">
      <c r="A18" s="144" t="s">
        <v>57</v>
      </c>
      <c r="B18" s="246"/>
      <c r="C18" s="132"/>
      <c r="D18" s="132"/>
      <c r="E18" s="129" t="s">
        <v>82</v>
      </c>
      <c r="F18" s="169">
        <v>10000</v>
      </c>
      <c r="G18" s="132"/>
    </row>
    <row r="19" spans="1:7" x14ac:dyDescent="0.25">
      <c r="A19" s="144" t="s">
        <v>58</v>
      </c>
      <c r="B19" s="246"/>
      <c r="C19" s="132"/>
      <c r="D19" s="132"/>
      <c r="E19" s="129" t="s">
        <v>83</v>
      </c>
      <c r="F19" s="169">
        <v>75000</v>
      </c>
      <c r="G19" s="132"/>
    </row>
    <row r="20" spans="1:7" x14ac:dyDescent="0.25">
      <c r="A20" s="145"/>
      <c r="B20" s="132"/>
      <c r="C20" s="132"/>
      <c r="D20" s="132"/>
      <c r="E20" s="129" t="s">
        <v>84</v>
      </c>
      <c r="F20" s="169">
        <v>200000</v>
      </c>
      <c r="G20" s="132"/>
    </row>
    <row r="21" spans="1:7" x14ac:dyDescent="0.25">
      <c r="A21" s="133" t="s">
        <v>114</v>
      </c>
      <c r="B21" s="205" t="s">
        <v>59</v>
      </c>
      <c r="C21" s="133" t="s">
        <v>60</v>
      </c>
      <c r="D21" s="132"/>
      <c r="E21" s="129" t="s">
        <v>85</v>
      </c>
      <c r="F21" s="169">
        <v>350000</v>
      </c>
      <c r="G21" s="132"/>
    </row>
    <row r="22" spans="1:7" x14ac:dyDescent="0.25">
      <c r="A22" s="129" t="s">
        <v>61</v>
      </c>
      <c r="B22" s="248">
        <v>26.55</v>
      </c>
      <c r="C22" s="147">
        <f>B22/B25</f>
        <v>3.9546591992373689E-3</v>
      </c>
      <c r="D22" s="132"/>
      <c r="E22" s="129" t="s">
        <v>86</v>
      </c>
      <c r="F22" s="169">
        <v>600000</v>
      </c>
      <c r="G22" s="132"/>
    </row>
    <row r="23" spans="1:7" ht="30" x14ac:dyDescent="0.25">
      <c r="A23" s="129" t="s">
        <v>115</v>
      </c>
      <c r="B23" s="248">
        <v>0</v>
      </c>
      <c r="C23" s="147">
        <f>B23/B25</f>
        <v>0</v>
      </c>
      <c r="D23" s="132"/>
      <c r="E23" s="149"/>
      <c r="F23" s="132"/>
      <c r="G23" s="132"/>
    </row>
    <row r="24" spans="1:7" ht="15" customHeight="1" x14ac:dyDescent="0.25">
      <c r="A24" s="129" t="s">
        <v>116</v>
      </c>
      <c r="B24" s="155">
        <f>SUM(B22:B23)</f>
        <v>26.55</v>
      </c>
      <c r="C24" s="147">
        <f>B24/B25</f>
        <v>3.9546591992373689E-3</v>
      </c>
      <c r="D24" s="132"/>
      <c r="E24" s="149"/>
      <c r="F24" s="132"/>
      <c r="G24" s="132"/>
    </row>
    <row r="25" spans="1:7" ht="15" customHeight="1" x14ac:dyDescent="0.25">
      <c r="A25" s="129" t="s">
        <v>62</v>
      </c>
      <c r="B25" s="249">
        <v>6713.6</v>
      </c>
      <c r="C25" s="151"/>
      <c r="D25" s="149"/>
      <c r="E25" s="132"/>
      <c r="F25" s="132"/>
      <c r="G25" s="132"/>
    </row>
    <row r="26" spans="1:7" x14ac:dyDescent="0.25">
      <c r="A26" s="152"/>
      <c r="B26" s="153"/>
      <c r="C26" s="153"/>
      <c r="D26" s="149"/>
      <c r="E26" s="132"/>
      <c r="F26" s="132"/>
      <c r="G26" s="132"/>
    </row>
    <row r="27" spans="1:7" x14ac:dyDescent="0.25">
      <c r="A27" s="132"/>
      <c r="B27" s="132"/>
      <c r="C27" s="132"/>
      <c r="D27" s="132"/>
      <c r="E27" s="132"/>
      <c r="F27" s="132"/>
      <c r="G27" s="132"/>
    </row>
    <row r="28" spans="1:7" ht="150" x14ac:dyDescent="0.25">
      <c r="A28" s="133" t="s">
        <v>63</v>
      </c>
      <c r="B28" s="339" t="s">
        <v>139</v>
      </c>
      <c r="C28" s="340"/>
      <c r="D28" s="133" t="s">
        <v>136</v>
      </c>
      <c r="E28" s="133" t="s">
        <v>140</v>
      </c>
      <c r="F28" s="132"/>
      <c r="G28" s="132"/>
    </row>
    <row r="29" spans="1:7" x14ac:dyDescent="0.25">
      <c r="A29" s="129" t="s">
        <v>64</v>
      </c>
      <c r="B29" s="331">
        <f>'Density Data USE THIS'!$T$11</f>
        <v>20</v>
      </c>
      <c r="C29" s="332"/>
      <c r="D29" s="146">
        <f>'Density Data USE THIS'!$N$19</f>
        <v>96</v>
      </c>
      <c r="E29" s="146">
        <f>'Density Data USE THIS'!$N$20</f>
        <v>116</v>
      </c>
      <c r="F29" s="132"/>
      <c r="G29" s="132"/>
    </row>
    <row r="30" spans="1:7" x14ac:dyDescent="0.25">
      <c r="A30" s="129" t="s">
        <v>65</v>
      </c>
      <c r="B30" s="331">
        <f>'Density Data USE THIS'!$R$11</f>
        <v>550</v>
      </c>
      <c r="C30" s="332"/>
      <c r="D30" s="146">
        <f>'Density Data USE THIS'!$P$19</f>
        <v>0</v>
      </c>
      <c r="E30" s="146">
        <f>'Density Data USE THIS'!$P$20</f>
        <v>550</v>
      </c>
      <c r="F30" s="132"/>
      <c r="G30" s="132"/>
    </row>
    <row r="31" spans="1:7" x14ac:dyDescent="0.25">
      <c r="A31" s="155" t="s">
        <v>66</v>
      </c>
      <c r="B31" s="333">
        <f>'Density Data USE THIS'!$W$20</f>
        <v>270.3</v>
      </c>
      <c r="C31" s="334"/>
      <c r="D31" s="156" t="s">
        <v>25</v>
      </c>
      <c r="E31" s="288">
        <f>B31</f>
        <v>270.3</v>
      </c>
      <c r="F31" s="132"/>
      <c r="G31" s="132"/>
    </row>
    <row r="32" spans="1:7" x14ac:dyDescent="0.25">
      <c r="A32" s="155" t="s">
        <v>138</v>
      </c>
      <c r="B32" s="335">
        <f>'Density Data USE THIS'!$Q$11</f>
        <v>530</v>
      </c>
      <c r="C32" s="336"/>
      <c r="D32" s="157">
        <f>'Density Data USE THIS'!$Q$19</f>
        <v>0</v>
      </c>
      <c r="E32" s="157">
        <f>'Density Data USE THIS'!$Q$20</f>
        <v>530</v>
      </c>
      <c r="F32" s="132"/>
      <c r="G32" s="132"/>
    </row>
    <row r="33" spans="1:7" x14ac:dyDescent="0.25">
      <c r="A33" s="152"/>
      <c r="B33" s="337"/>
      <c r="C33" s="337"/>
      <c r="D33" s="132"/>
      <c r="E33" s="152"/>
      <c r="F33" s="132"/>
      <c r="G33" s="132"/>
    </row>
    <row r="34" spans="1:7" x14ac:dyDescent="0.25">
      <c r="A34" s="133" t="s">
        <v>67</v>
      </c>
      <c r="B34" s="254" t="s">
        <v>59</v>
      </c>
      <c r="C34" s="205" t="s">
        <v>68</v>
      </c>
      <c r="D34" s="209" t="s">
        <v>32</v>
      </c>
      <c r="E34" s="152"/>
      <c r="F34" s="132"/>
      <c r="G34" s="132"/>
    </row>
    <row r="35" spans="1:7" x14ac:dyDescent="0.25">
      <c r="A35" s="130" t="s">
        <v>69</v>
      </c>
      <c r="B35" s="158">
        <f>'Density Data USE THIS'!$H$20</f>
        <v>4.6899999999999995</v>
      </c>
      <c r="C35" s="147">
        <f t="shared" ref="C35:C45" si="0">B35/$B$22</f>
        <v>0.1766478342749529</v>
      </c>
      <c r="G35" s="132"/>
    </row>
    <row r="36" spans="1:7" x14ac:dyDescent="0.25">
      <c r="A36" s="129" t="s">
        <v>70</v>
      </c>
      <c r="B36" s="159">
        <f>B37-B35</f>
        <v>0</v>
      </c>
      <c r="C36" s="147">
        <f t="shared" si="0"/>
        <v>0</v>
      </c>
      <c r="G36" s="132"/>
    </row>
    <row r="37" spans="1:7" x14ac:dyDescent="0.25">
      <c r="A37" s="155" t="s">
        <v>71</v>
      </c>
      <c r="B37" s="160">
        <f>'Density Data USE THIS'!$G$20</f>
        <v>4.6899999999999995</v>
      </c>
      <c r="C37" s="147">
        <f t="shared" si="0"/>
        <v>0.1766478342749529</v>
      </c>
      <c r="G37" s="132"/>
    </row>
    <row r="38" spans="1:7" x14ac:dyDescent="0.25">
      <c r="A38" s="155" t="s">
        <v>72</v>
      </c>
      <c r="B38" s="243">
        <f>'Density Data USE THIS'!$F$20</f>
        <v>21.86</v>
      </c>
      <c r="C38" s="147">
        <f t="shared" si="0"/>
        <v>0.82335216572504699</v>
      </c>
      <c r="G38" s="132"/>
    </row>
    <row r="39" spans="1:7" ht="45" x14ac:dyDescent="0.25">
      <c r="A39" s="155" t="s">
        <v>73</v>
      </c>
      <c r="B39" s="146">
        <f>'Density Data USE THIS'!$D$20</f>
        <v>0</v>
      </c>
      <c r="C39" s="147">
        <f t="shared" si="0"/>
        <v>0</v>
      </c>
      <c r="G39" s="132"/>
    </row>
    <row r="40" spans="1:7" x14ac:dyDescent="0.25">
      <c r="A40" s="155" t="s">
        <v>74</v>
      </c>
      <c r="B40" s="248">
        <v>0</v>
      </c>
      <c r="C40" s="147">
        <f t="shared" si="0"/>
        <v>0</v>
      </c>
      <c r="G40" s="132"/>
    </row>
    <row r="41" spans="1:7" x14ac:dyDescent="0.25">
      <c r="A41" s="155" t="s">
        <v>75</v>
      </c>
      <c r="B41" s="248">
        <v>0</v>
      </c>
      <c r="C41" s="147">
        <f t="shared" si="0"/>
        <v>0</v>
      </c>
      <c r="G41" s="132"/>
    </row>
    <row r="42" spans="1:7" x14ac:dyDescent="0.25">
      <c r="A42" s="155" t="s">
        <v>76</v>
      </c>
      <c r="B42" s="248">
        <v>0</v>
      </c>
      <c r="C42" s="147">
        <f t="shared" si="0"/>
        <v>0</v>
      </c>
      <c r="E42" s="132"/>
      <c r="F42" s="132"/>
      <c r="G42" s="132"/>
    </row>
    <row r="43" spans="1:7" ht="30" x14ac:dyDescent="0.25">
      <c r="A43" s="155" t="s">
        <v>77</v>
      </c>
      <c r="B43" s="248">
        <v>0</v>
      </c>
      <c r="C43" s="147">
        <f t="shared" si="0"/>
        <v>0</v>
      </c>
      <c r="E43" s="132"/>
      <c r="F43" s="132"/>
      <c r="G43" s="132"/>
    </row>
    <row r="44" spans="1:7" x14ac:dyDescent="0.25">
      <c r="A44" s="155" t="s">
        <v>78</v>
      </c>
      <c r="B44" s="248">
        <v>0</v>
      </c>
      <c r="C44" s="147">
        <f t="shared" si="0"/>
        <v>0</v>
      </c>
      <c r="E44" s="132"/>
      <c r="F44" s="132"/>
      <c r="G44" s="132"/>
    </row>
    <row r="45" spans="1:7" ht="30" x14ac:dyDescent="0.25">
      <c r="A45" s="154" t="s">
        <v>111</v>
      </c>
      <c r="B45" s="248">
        <f>B22</f>
        <v>26.55</v>
      </c>
      <c r="C45" s="207">
        <f t="shared" si="0"/>
        <v>1</v>
      </c>
      <c r="D45" s="210"/>
      <c r="E45" s="132"/>
      <c r="F45" s="132"/>
      <c r="G45" s="132"/>
    </row>
    <row r="46" spans="1:7" x14ac:dyDescent="0.25">
      <c r="A46" s="153"/>
      <c r="B46" s="153"/>
      <c r="C46" s="161"/>
      <c r="D46" s="162"/>
      <c r="E46" s="132"/>
      <c r="F46" s="132"/>
      <c r="G46" s="132"/>
    </row>
    <row r="47" spans="1:7" ht="32.25" customHeight="1" x14ac:dyDescent="0.25">
      <c r="A47" s="133" t="s">
        <v>79</v>
      </c>
      <c r="B47" s="214" t="s">
        <v>59</v>
      </c>
      <c r="C47" s="338" t="s">
        <v>124</v>
      </c>
      <c r="D47" s="338"/>
      <c r="E47" s="327"/>
      <c r="F47" s="328"/>
      <c r="G47" s="328"/>
    </row>
    <row r="48" spans="1:7" x14ac:dyDescent="0.25">
      <c r="A48" s="155" t="s">
        <v>76</v>
      </c>
      <c r="B48" s="154">
        <f>B42</f>
        <v>0</v>
      </c>
      <c r="C48" s="329">
        <f>B48/(B37+B42)</f>
        <v>0</v>
      </c>
      <c r="D48" s="329"/>
      <c r="E48" s="164"/>
      <c r="F48" s="128"/>
      <c r="G48" s="128"/>
    </row>
    <row r="49" spans="1:7" x14ac:dyDescent="0.25">
      <c r="A49" s="165"/>
      <c r="B49" s="152"/>
      <c r="C49" s="166"/>
      <c r="D49" s="166"/>
      <c r="E49" s="164"/>
      <c r="F49" s="128"/>
      <c r="G49" s="128"/>
    </row>
    <row r="50" spans="1:7" ht="30" x14ac:dyDescent="0.25">
      <c r="A50" s="133" t="s">
        <v>110</v>
      </c>
      <c r="B50" s="199">
        <f>(B35+B38)/B22</f>
        <v>0.99999999999999989</v>
      </c>
      <c r="C50" s="167"/>
      <c r="D50" s="167"/>
      <c r="E50" s="164"/>
      <c r="F50" s="128"/>
      <c r="G50" s="128"/>
    </row>
    <row r="51" spans="1:7" x14ac:dyDescent="0.25">
      <c r="A51" s="132"/>
      <c r="B51" s="132"/>
      <c r="C51" s="132"/>
      <c r="D51" s="132"/>
      <c r="E51" s="132"/>
      <c r="F51" s="132"/>
      <c r="G51" s="132"/>
    </row>
    <row r="52" spans="1:7" x14ac:dyDescent="0.25">
      <c r="A52" s="168"/>
      <c r="B52" s="132"/>
      <c r="C52" s="132"/>
      <c r="D52" s="132"/>
      <c r="E52" s="132"/>
      <c r="F52" s="132"/>
      <c r="G52" s="132"/>
    </row>
    <row r="53" spans="1:7" x14ac:dyDescent="0.25">
      <c r="A53" s="132" t="s">
        <v>32</v>
      </c>
      <c r="B53" s="132"/>
      <c r="C53" s="132"/>
      <c r="D53" s="132"/>
      <c r="G53" s="132"/>
    </row>
    <row r="54" spans="1:7" x14ac:dyDescent="0.25">
      <c r="A54" s="132"/>
      <c r="B54" s="132"/>
      <c r="C54" s="132"/>
      <c r="D54" s="132"/>
      <c r="G54" s="132"/>
    </row>
    <row r="55" spans="1:7" x14ac:dyDescent="0.25">
      <c r="A55" s="152"/>
      <c r="B55" s="152"/>
      <c r="C55" s="152"/>
      <c r="D55" s="132"/>
      <c r="G55" s="132"/>
    </row>
    <row r="56" spans="1:7" x14ac:dyDescent="0.25">
      <c r="A56" s="132"/>
      <c r="B56" s="132"/>
      <c r="C56" s="132"/>
      <c r="D56" s="132"/>
      <c r="G56" s="132"/>
    </row>
    <row r="57" spans="1:7" x14ac:dyDescent="0.25">
      <c r="A57" s="132"/>
      <c r="B57" s="132"/>
      <c r="C57" s="132"/>
      <c r="D57" s="132"/>
      <c r="G57" s="132"/>
    </row>
    <row r="58" spans="1:7" x14ac:dyDescent="0.25">
      <c r="A58" s="132"/>
      <c r="B58" s="132"/>
      <c r="C58" s="132"/>
      <c r="D58" s="132"/>
      <c r="G58" s="132"/>
    </row>
    <row r="59" spans="1:7" x14ac:dyDescent="0.25">
      <c r="A59" s="132"/>
      <c r="B59" s="132"/>
      <c r="C59" s="132"/>
      <c r="D59" s="132"/>
      <c r="G59" s="132"/>
    </row>
    <row r="60" spans="1:7" x14ac:dyDescent="0.25">
      <c r="B60" s="238"/>
    </row>
  </sheetData>
  <sheetProtection insertColumns="0" insertRows="0" insertHyperlinks="0" selectLockedCells="1"/>
  <mergeCells count="18">
    <mergeCell ref="C13:E13"/>
    <mergeCell ref="C14:E14"/>
    <mergeCell ref="C11:F11"/>
    <mergeCell ref="A1:F1"/>
    <mergeCell ref="A2:G2"/>
    <mergeCell ref="C5:D5"/>
    <mergeCell ref="E5:F5"/>
    <mergeCell ref="C12:E12"/>
    <mergeCell ref="E47:G47"/>
    <mergeCell ref="C48:D48"/>
    <mergeCell ref="E16:F16"/>
    <mergeCell ref="B29:C29"/>
    <mergeCell ref="B30:C30"/>
    <mergeCell ref="B31:C31"/>
    <mergeCell ref="B32:C32"/>
    <mergeCell ref="B33:C33"/>
    <mergeCell ref="C47:D47"/>
    <mergeCell ref="B28:C28"/>
  </mergeCells>
  <pageMargins left="0.7" right="0.7" top="0.75" bottom="0.75" header="0.3" footer="0.3"/>
  <pageSetup paperSize="5" scale="56" fitToHeight="0" orientation="portrait" r:id="rId1"/>
  <headerFooter>
    <oddHeader>&amp;L&amp;"-,Bold"40R ZONING DISTRICTS APPLICATION ATTACHMENT - DISTRICT SUMMARY INFORMATION SPREADSHEET&amp;R&amp;D</oddHeader>
    <oddFooter>&amp;L&amp;Z&amp;F&amp;R&amp;P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9" r:id="rId4" name="Check Box 21">
              <controlPr defaultSize="0" autoFill="0" autoLine="0" autoPict="0" altText="Yes">
                <anchor moveWithCells="1">
                  <from>
                    <xdr:col>1</xdr:col>
                    <xdr:colOff>457200</xdr:colOff>
                    <xdr:row>4</xdr:row>
                    <xdr:rowOff>0</xdr:rowOff>
                  </from>
                  <to>
                    <xdr:col>1</xdr:col>
                    <xdr:colOff>695325</xdr:colOff>
                    <xdr:row>5</xdr:row>
                    <xdr:rowOff>19050</xdr:rowOff>
                  </to>
                </anchor>
              </controlPr>
            </control>
          </mc:Choice>
        </mc:AlternateContent>
        <mc:AlternateContent xmlns:mc="http://schemas.openxmlformats.org/markup-compatibility/2006">
          <mc:Choice Requires="x14">
            <control shapeId="2070" r:id="rId5" name="Check Box 22">
              <controlPr defaultSize="0" autoFill="0" autoLine="0" autoPict="0" altText="Yes">
                <anchor moveWithCells="1">
                  <from>
                    <xdr:col>1</xdr:col>
                    <xdr:colOff>428625</xdr:colOff>
                    <xdr:row>5</xdr:row>
                    <xdr:rowOff>600075</xdr:rowOff>
                  </from>
                  <to>
                    <xdr:col>1</xdr:col>
                    <xdr:colOff>609600</xdr:colOff>
                    <xdr:row>5</xdr:row>
                    <xdr:rowOff>752475</xdr:rowOff>
                  </to>
                </anchor>
              </controlPr>
            </control>
          </mc:Choice>
        </mc:AlternateContent>
        <mc:AlternateContent xmlns:mc="http://schemas.openxmlformats.org/markup-compatibility/2006">
          <mc:Choice Requires="x14">
            <control shapeId="2071" r:id="rId6" name="Check Box 23">
              <controlPr defaultSize="0" autoFill="0" autoLine="0" autoPict="0" altText="Yes">
                <anchor moveWithCells="1">
                  <from>
                    <xdr:col>1</xdr:col>
                    <xdr:colOff>447675</xdr:colOff>
                    <xdr:row>6</xdr:row>
                    <xdr:rowOff>76200</xdr:rowOff>
                  </from>
                  <to>
                    <xdr:col>1</xdr:col>
                    <xdr:colOff>647700</xdr:colOff>
                    <xdr:row>6</xdr:row>
                    <xdr:rowOff>295275</xdr:rowOff>
                  </to>
                </anchor>
              </controlPr>
            </control>
          </mc:Choice>
        </mc:AlternateContent>
        <mc:AlternateContent xmlns:mc="http://schemas.openxmlformats.org/markup-compatibility/2006">
          <mc:Choice Requires="x14">
            <control shapeId="2072" r:id="rId7" name="Check Box 24">
              <controlPr defaultSize="0" autoFill="0" autoLine="0" autoPict="0" altText="Yes">
                <anchor moveWithCells="1">
                  <from>
                    <xdr:col>1</xdr:col>
                    <xdr:colOff>438150</xdr:colOff>
                    <xdr:row>6</xdr:row>
                    <xdr:rowOff>371475</xdr:rowOff>
                  </from>
                  <to>
                    <xdr:col>1</xdr:col>
                    <xdr:colOff>857250</xdr:colOff>
                    <xdr:row>8</xdr:row>
                    <xdr:rowOff>0</xdr:rowOff>
                  </to>
                </anchor>
              </controlPr>
            </control>
          </mc:Choice>
        </mc:AlternateContent>
        <mc:AlternateContent xmlns:mc="http://schemas.openxmlformats.org/markup-compatibility/2006">
          <mc:Choice Requires="x14">
            <control shapeId="2073" r:id="rId8" name="Check Box 25">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2074" r:id="rId9" name="Check Box 26">
              <controlPr defaultSize="0" autoFill="0" autoLine="0" autoPict="0" altText="Yes">
                <anchor moveWithCells="1">
                  <from>
                    <xdr:col>1</xdr:col>
                    <xdr:colOff>428625</xdr:colOff>
                    <xdr:row>17</xdr:row>
                    <xdr:rowOff>180975</xdr:rowOff>
                  </from>
                  <to>
                    <xdr:col>1</xdr:col>
                    <xdr:colOff>847725</xdr:colOff>
                    <xdr:row>19</xdr:row>
                    <xdr:rowOff>0</xdr:rowOff>
                  </to>
                </anchor>
              </controlPr>
            </control>
          </mc:Choice>
        </mc:AlternateContent>
        <mc:AlternateContent xmlns:mc="http://schemas.openxmlformats.org/markup-compatibility/2006">
          <mc:Choice Requires="x14">
            <control shapeId="2075" r:id="rId10" name="Check Box 27">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2076" r:id="rId11" name="Check Box 28">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2077" r:id="rId12" name="Check Box 29">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2078" r:id="rId13" name="Check Box 30">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2079" r:id="rId14" name="Check Box 31">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2080" r:id="rId15" name="Check Box 32">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2081" r:id="rId16" name="Check Box 33">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2082" r:id="rId17" name="Check Box 34">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2083" r:id="rId18" name="Check Box 35">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2084" r:id="rId19" name="Check Box 36">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V41"/>
  <sheetViews>
    <sheetView zoomScaleNormal="100" workbookViewId="0">
      <selection activeCell="D20" sqref="D20"/>
    </sheetView>
  </sheetViews>
  <sheetFormatPr defaultRowHeight="15" x14ac:dyDescent="0.25"/>
  <cols>
    <col min="1" max="1" width="28.5703125" customWidth="1"/>
    <col min="2" max="2" width="20.140625" customWidth="1"/>
    <col min="3" max="3" width="9" customWidth="1"/>
    <col min="4" max="4" width="23.5703125" customWidth="1"/>
    <col min="5" max="5" width="20" customWidth="1"/>
    <col min="6" max="8" width="15.140625" customWidth="1"/>
    <col min="9" max="9" width="12.7109375" customWidth="1"/>
    <col min="10" max="10" width="11.42578125" customWidth="1"/>
    <col min="11" max="11" width="9.85546875" customWidth="1"/>
    <col min="12" max="12" width="0" hidden="1" customWidth="1"/>
    <col min="13" max="13" width="14.42578125" customWidth="1"/>
    <col min="14" max="14" width="14" customWidth="1"/>
    <col min="15" max="15" width="0" hidden="1" customWidth="1"/>
    <col min="16" max="20" width="14" customWidth="1"/>
    <col min="21" max="21" width="14.5703125" bestFit="1" customWidth="1"/>
    <col min="22" max="22" width="21.28515625" customWidth="1"/>
  </cols>
  <sheetData>
    <row r="1" spans="1:22" ht="54" customHeight="1" x14ac:dyDescent="0.25">
      <c r="A1" s="313" t="s">
        <v>131</v>
      </c>
      <c r="B1" s="313"/>
      <c r="C1" s="313"/>
      <c r="D1" s="313"/>
      <c r="E1" s="313"/>
      <c r="F1" s="313"/>
      <c r="G1" s="313"/>
      <c r="H1" s="313"/>
      <c r="I1" s="313"/>
      <c r="J1" s="313"/>
      <c r="K1" s="313"/>
      <c r="L1" s="313"/>
      <c r="M1" s="313"/>
      <c r="N1" s="313"/>
      <c r="O1" s="313"/>
      <c r="P1" s="313"/>
      <c r="Q1" s="313"/>
      <c r="R1" s="313"/>
      <c r="S1" s="313"/>
      <c r="T1" s="313"/>
      <c r="U1" s="313"/>
    </row>
    <row r="2" spans="1:22" ht="15.75" thickBot="1" x14ac:dyDescent="0.3">
      <c r="G2" s="212"/>
    </row>
    <row r="3" spans="1:22" ht="15.75" thickBot="1" x14ac:dyDescent="0.3">
      <c r="C3" s="314" t="s">
        <v>0</v>
      </c>
      <c r="D3" s="315"/>
      <c r="E3" s="315"/>
      <c r="F3" s="315"/>
      <c r="G3" s="315"/>
      <c r="H3" s="316"/>
      <c r="I3" s="317" t="s">
        <v>1</v>
      </c>
      <c r="J3" s="318"/>
      <c r="K3" s="318"/>
      <c r="L3" s="318"/>
      <c r="M3" s="318"/>
      <c r="N3" s="318"/>
      <c r="O3" s="318"/>
      <c r="P3" s="318"/>
      <c r="Q3" s="318"/>
      <c r="R3" s="318"/>
      <c r="S3" s="318"/>
      <c r="T3" s="318"/>
      <c r="U3" s="319"/>
    </row>
    <row r="4" spans="1:22" ht="15.75" thickBot="1" x14ac:dyDescent="0.3">
      <c r="A4" s="1"/>
      <c r="B4" s="2"/>
      <c r="C4" s="3"/>
      <c r="D4" s="4"/>
      <c r="E4" s="5"/>
      <c r="F4" s="6"/>
      <c r="G4" s="320" t="s">
        <v>2</v>
      </c>
      <c r="H4" s="321"/>
      <c r="I4" s="7"/>
      <c r="J4" s="7"/>
      <c r="K4" s="317" t="s">
        <v>3</v>
      </c>
      <c r="L4" s="322"/>
      <c r="M4" s="322"/>
      <c r="N4" s="322"/>
      <c r="O4" s="322"/>
      <c r="P4" s="322"/>
      <c r="Q4" s="323"/>
      <c r="R4" s="324" t="s">
        <v>4</v>
      </c>
      <c r="S4" s="325"/>
      <c r="T4" s="325"/>
      <c r="U4" s="326"/>
      <c r="V4" s="8"/>
    </row>
    <row r="5" spans="1:22" ht="159.75" customHeight="1" thickBot="1" x14ac:dyDescent="0.3">
      <c r="A5" s="9" t="s">
        <v>5</v>
      </c>
      <c r="B5" s="9" t="s">
        <v>6</v>
      </c>
      <c r="C5" s="10" t="s">
        <v>7</v>
      </c>
      <c r="D5" s="10" t="s">
        <v>8</v>
      </c>
      <c r="E5" s="10" t="s">
        <v>130</v>
      </c>
      <c r="F5" s="10" t="s">
        <v>9</v>
      </c>
      <c r="G5" s="11" t="s">
        <v>10</v>
      </c>
      <c r="H5" s="11" t="s">
        <v>11</v>
      </c>
      <c r="I5" s="12" t="s">
        <v>12</v>
      </c>
      <c r="J5" s="12" t="s">
        <v>13</v>
      </c>
      <c r="K5" s="13" t="s">
        <v>14</v>
      </c>
      <c r="L5" s="12" t="s">
        <v>15</v>
      </c>
      <c r="M5" s="12" t="s">
        <v>129</v>
      </c>
      <c r="N5" s="12" t="s">
        <v>126</v>
      </c>
      <c r="O5" s="12" t="s">
        <v>15</v>
      </c>
      <c r="P5" s="12" t="s">
        <v>128</v>
      </c>
      <c r="Q5" s="12" t="s">
        <v>127</v>
      </c>
      <c r="R5" s="12" t="s">
        <v>16</v>
      </c>
      <c r="S5" s="12" t="s">
        <v>17</v>
      </c>
      <c r="T5" s="12" t="s">
        <v>18</v>
      </c>
      <c r="U5" s="12" t="s">
        <v>134</v>
      </c>
      <c r="V5" s="14" t="s">
        <v>19</v>
      </c>
    </row>
    <row r="6" spans="1:22" ht="15.75" thickBot="1" x14ac:dyDescent="0.3">
      <c r="A6" s="182"/>
      <c r="B6" s="183"/>
      <c r="C6" s="183"/>
      <c r="D6" s="183"/>
      <c r="E6" s="15"/>
      <c r="F6" s="15"/>
      <c r="G6" s="15"/>
      <c r="H6" s="15"/>
      <c r="I6" s="15"/>
      <c r="J6" s="15"/>
      <c r="K6" s="15"/>
      <c r="L6" s="15"/>
      <c r="M6" s="15"/>
      <c r="N6" s="15"/>
      <c r="O6" s="15"/>
      <c r="P6" s="15"/>
      <c r="Q6" s="15"/>
      <c r="R6" s="15"/>
      <c r="S6" s="15"/>
      <c r="T6" s="15"/>
      <c r="U6" s="16"/>
      <c r="V6" s="17"/>
    </row>
    <row r="7" spans="1:22" ht="15.75" thickBot="1" x14ac:dyDescent="0.3">
      <c r="A7" s="355" t="s">
        <v>20</v>
      </c>
      <c r="B7" s="356"/>
      <c r="C7" s="356"/>
      <c r="D7" s="356"/>
      <c r="E7" s="356"/>
      <c r="F7" s="356"/>
      <c r="G7" s="356"/>
      <c r="H7" s="356"/>
      <c r="I7" s="356"/>
      <c r="J7" s="356"/>
      <c r="K7" s="357"/>
      <c r="L7" s="357"/>
      <c r="M7" s="357"/>
      <c r="N7" s="357"/>
      <c r="O7" s="357"/>
      <c r="P7" s="357"/>
      <c r="Q7" s="357"/>
      <c r="R7" s="357"/>
      <c r="S7" s="357"/>
      <c r="T7" s="357"/>
      <c r="U7" s="358"/>
      <c r="V7" s="18"/>
    </row>
    <row r="8" spans="1:22" ht="15.75" thickBot="1" x14ac:dyDescent="0.3">
      <c r="A8" s="306" t="s">
        <v>21</v>
      </c>
      <c r="B8" s="307"/>
      <c r="C8" s="307"/>
      <c r="D8" s="307"/>
      <c r="E8" s="307"/>
      <c r="F8" s="307"/>
      <c r="G8" s="307"/>
      <c r="H8" s="307"/>
      <c r="I8" s="307"/>
      <c r="J8" s="307"/>
      <c r="K8" s="307"/>
      <c r="L8" s="307"/>
      <c r="M8" s="307"/>
      <c r="N8" s="307"/>
      <c r="O8" s="307"/>
      <c r="P8" s="307"/>
      <c r="Q8" s="307"/>
      <c r="R8" s="307"/>
      <c r="S8" s="307"/>
      <c r="T8" s="307"/>
      <c r="U8" s="308"/>
      <c r="V8" s="19"/>
    </row>
    <row r="9" spans="1:22" x14ac:dyDescent="0.25">
      <c r="A9" s="220" t="s">
        <v>22</v>
      </c>
      <c r="B9" s="220" t="s">
        <v>23</v>
      </c>
      <c r="C9" s="221">
        <v>3</v>
      </c>
      <c r="D9" s="20">
        <v>0.75</v>
      </c>
      <c r="E9" s="21">
        <f>C9-D9</f>
        <v>2.25</v>
      </c>
      <c r="F9" s="22">
        <v>1</v>
      </c>
      <c r="G9" s="23">
        <f>E9-F9</f>
        <v>1.25</v>
      </c>
      <c r="H9" s="22">
        <v>0.75</v>
      </c>
      <c r="I9" s="22">
        <v>2</v>
      </c>
      <c r="J9" s="22">
        <v>20</v>
      </c>
      <c r="K9" s="24">
        <v>1</v>
      </c>
      <c r="L9" s="23" t="e">
        <f>#REF!*#REF!</f>
        <v>#REF!</v>
      </c>
      <c r="M9" s="23">
        <f>ROUNDDOWN(E9*I9,0)</f>
        <v>4</v>
      </c>
      <c r="N9" s="23">
        <f>MAX(K9,M9)</f>
        <v>4</v>
      </c>
      <c r="O9" s="25" t="e">
        <f>#REF!*#REF!</f>
        <v>#REF!</v>
      </c>
      <c r="P9" s="26">
        <f>ROUNDDOWN(E9*J9,0)</f>
        <v>45</v>
      </c>
      <c r="Q9" s="26">
        <f>(E9*J9)-N9</f>
        <v>41</v>
      </c>
      <c r="R9" s="27">
        <f>G9*J9</f>
        <v>25</v>
      </c>
      <c r="S9" s="28">
        <v>0</v>
      </c>
      <c r="T9" s="27">
        <f>ROUNDDOWN(MAX(S9,G9*I9),0)</f>
        <v>2</v>
      </c>
      <c r="U9" s="29">
        <f>R9-T9</f>
        <v>23</v>
      </c>
      <c r="V9" s="30"/>
    </row>
    <row r="10" spans="1:22" x14ac:dyDescent="0.25">
      <c r="A10" s="222" t="s">
        <v>22</v>
      </c>
      <c r="B10" s="222" t="s">
        <v>23</v>
      </c>
      <c r="C10" s="223">
        <v>10</v>
      </c>
      <c r="D10" s="31">
        <v>2.5</v>
      </c>
      <c r="E10" s="32">
        <f>C10-D10</f>
        <v>7.5</v>
      </c>
      <c r="F10" s="33">
        <v>3</v>
      </c>
      <c r="G10" s="34">
        <f>E10-F10</f>
        <v>4.5</v>
      </c>
      <c r="H10" s="33">
        <v>2.5</v>
      </c>
      <c r="I10" s="35">
        <v>2</v>
      </c>
      <c r="J10" s="33">
        <v>20</v>
      </c>
      <c r="K10" s="36">
        <v>7</v>
      </c>
      <c r="L10" s="34"/>
      <c r="M10" s="34">
        <f>ROUNDDOWN(E10*I10,0)</f>
        <v>15</v>
      </c>
      <c r="N10" s="34">
        <f>MAX(K10,M10)</f>
        <v>15</v>
      </c>
      <c r="O10" s="37"/>
      <c r="P10" s="37">
        <f>ROUNDDOWN(E10*J10,0)</f>
        <v>150</v>
      </c>
      <c r="Q10" s="37">
        <f>(E10*J10)-N10</f>
        <v>135</v>
      </c>
      <c r="R10" s="34">
        <f>G10*J10</f>
        <v>90</v>
      </c>
      <c r="S10" s="38">
        <v>3</v>
      </c>
      <c r="T10" s="34">
        <f>ROUNDDOWN(MAX(S10,G10*I10),0)</f>
        <v>9</v>
      </c>
      <c r="U10" s="39">
        <f>R10-T10</f>
        <v>81</v>
      </c>
      <c r="V10" s="40"/>
    </row>
    <row r="11" spans="1:22" x14ac:dyDescent="0.25">
      <c r="A11" s="224" t="s">
        <v>22</v>
      </c>
      <c r="B11" s="224" t="s">
        <v>23</v>
      </c>
      <c r="C11" s="225">
        <v>1.6</v>
      </c>
      <c r="D11" s="41">
        <v>0</v>
      </c>
      <c r="E11" s="32">
        <f>C11-D11</f>
        <v>1.6</v>
      </c>
      <c r="F11" s="42">
        <v>0</v>
      </c>
      <c r="G11" s="34">
        <f>E11-F11</f>
        <v>1.6</v>
      </c>
      <c r="H11" s="42">
        <v>1.6</v>
      </c>
      <c r="I11" s="43">
        <v>2</v>
      </c>
      <c r="J11" s="42">
        <v>20</v>
      </c>
      <c r="K11" s="44">
        <v>0</v>
      </c>
      <c r="L11" s="45"/>
      <c r="M11" s="34">
        <f>ROUNDDOWN(E11*I11,0)</f>
        <v>3</v>
      </c>
      <c r="N11" s="34">
        <f>MAX(K11,M11)</f>
        <v>3</v>
      </c>
      <c r="O11" s="46"/>
      <c r="P11" s="37">
        <f>ROUNDDOWN(E11*J11,0)</f>
        <v>32</v>
      </c>
      <c r="Q11" s="37">
        <f>(E11*J11)-N11</f>
        <v>29</v>
      </c>
      <c r="R11" s="34">
        <f>G11*J11</f>
        <v>32</v>
      </c>
      <c r="S11" s="47">
        <v>0</v>
      </c>
      <c r="T11" s="34">
        <f>ROUNDDOWN(MAX(S11,G11*I11),0)</f>
        <v>3</v>
      </c>
      <c r="U11" s="48">
        <f>R11-T11</f>
        <v>29</v>
      </c>
      <c r="V11" s="40"/>
    </row>
    <row r="12" spans="1:22" ht="15.75" thickBot="1" x14ac:dyDescent="0.3">
      <c r="A12" s="226" t="s">
        <v>22</v>
      </c>
      <c r="B12" s="226" t="s">
        <v>23</v>
      </c>
      <c r="C12" s="227">
        <v>5.4</v>
      </c>
      <c r="D12" s="49">
        <v>0.5</v>
      </c>
      <c r="E12" s="50">
        <f>C12-D12</f>
        <v>4.9000000000000004</v>
      </c>
      <c r="F12" s="49">
        <v>3.2</v>
      </c>
      <c r="G12" s="51">
        <f>E12-F12</f>
        <v>1.7000000000000002</v>
      </c>
      <c r="H12" s="49">
        <v>0</v>
      </c>
      <c r="I12" s="52">
        <v>2</v>
      </c>
      <c r="J12" s="49">
        <v>20</v>
      </c>
      <c r="K12" s="53">
        <v>3</v>
      </c>
      <c r="L12" s="51" t="e">
        <f>#REF!*#REF!</f>
        <v>#REF!</v>
      </c>
      <c r="M12" s="51">
        <f>ROUNDDOWN(E12*I12,0)</f>
        <v>9</v>
      </c>
      <c r="N12" s="51">
        <f>MAX(K12,M12)</f>
        <v>9</v>
      </c>
      <c r="O12" s="54" t="e">
        <f>#REF!*#REF!</f>
        <v>#REF!</v>
      </c>
      <c r="P12" s="54">
        <f>ROUNDDOWN(E12*J12,0)</f>
        <v>98</v>
      </c>
      <c r="Q12" s="54">
        <f>(E12*J12)-N12</f>
        <v>89</v>
      </c>
      <c r="R12" s="51">
        <f>G12*J12</f>
        <v>34</v>
      </c>
      <c r="S12" s="55">
        <v>1</v>
      </c>
      <c r="T12" s="51">
        <f>ROUNDDOWN(MAX(S12,G12*I12),0)</f>
        <v>3</v>
      </c>
      <c r="U12" s="56">
        <f>R12-T12</f>
        <v>31</v>
      </c>
      <c r="V12" s="57"/>
    </row>
    <row r="13" spans="1:22" ht="15.75" customHeight="1" thickBot="1" x14ac:dyDescent="0.3">
      <c r="A13" s="58" t="s">
        <v>24</v>
      </c>
      <c r="B13" s="59" t="s">
        <v>25</v>
      </c>
      <c r="C13" s="60">
        <f t="shared" ref="C13:H13" si="0">SUM(C9:C12)</f>
        <v>20</v>
      </c>
      <c r="D13" s="60">
        <f t="shared" si="0"/>
        <v>3.75</v>
      </c>
      <c r="E13" s="60">
        <f t="shared" si="0"/>
        <v>16.25</v>
      </c>
      <c r="F13" s="61">
        <f t="shared" si="0"/>
        <v>7.2</v>
      </c>
      <c r="G13" s="61">
        <f t="shared" si="0"/>
        <v>9.0500000000000007</v>
      </c>
      <c r="H13" s="61">
        <f t="shared" si="0"/>
        <v>4.8499999999999996</v>
      </c>
      <c r="I13" s="62" t="s">
        <v>25</v>
      </c>
      <c r="J13" s="62" t="s">
        <v>25</v>
      </c>
      <c r="K13" s="63">
        <f>SUM(K9:K12)</f>
        <v>11</v>
      </c>
      <c r="L13" s="64"/>
      <c r="M13" s="63">
        <f>SUM(M9:M12)</f>
        <v>31</v>
      </c>
      <c r="N13" s="65">
        <f>MAX(K13,M13)</f>
        <v>31</v>
      </c>
      <c r="O13" s="66"/>
      <c r="P13" s="67">
        <f t="shared" ref="P13:U13" si="1">SUM(P9:P12)</f>
        <v>325</v>
      </c>
      <c r="Q13" s="68">
        <f t="shared" si="1"/>
        <v>294</v>
      </c>
      <c r="R13" s="67">
        <f t="shared" si="1"/>
        <v>181</v>
      </c>
      <c r="S13" s="61">
        <f t="shared" si="1"/>
        <v>4</v>
      </c>
      <c r="T13" s="60">
        <f t="shared" si="1"/>
        <v>17</v>
      </c>
      <c r="U13" s="201">
        <f t="shared" si="1"/>
        <v>164</v>
      </c>
      <c r="V13" s="19"/>
    </row>
    <row r="14" spans="1:22" ht="15.75" customHeight="1" thickBot="1" x14ac:dyDescent="0.3">
      <c r="A14" s="309" t="s">
        <v>26</v>
      </c>
      <c r="B14" s="310"/>
      <c r="C14" s="310"/>
      <c r="D14" s="310"/>
      <c r="E14" s="310"/>
      <c r="F14" s="310"/>
      <c r="G14" s="310"/>
      <c r="H14" s="310"/>
      <c r="I14" s="310"/>
      <c r="J14" s="310"/>
      <c r="K14" s="310"/>
      <c r="L14" s="310"/>
      <c r="M14" s="311"/>
      <c r="N14" s="310"/>
      <c r="O14" s="310"/>
      <c r="P14" s="311"/>
      <c r="Q14" s="311"/>
      <c r="R14" s="310"/>
      <c r="S14" s="310"/>
      <c r="T14" s="310"/>
      <c r="U14" s="312"/>
      <c r="V14" s="8"/>
    </row>
    <row r="15" spans="1:22" x14ac:dyDescent="0.25">
      <c r="A15" s="69" t="s">
        <v>22</v>
      </c>
      <c r="B15" s="70" t="s">
        <v>23</v>
      </c>
      <c r="C15" s="70">
        <v>2</v>
      </c>
      <c r="D15" s="70">
        <v>0.2</v>
      </c>
      <c r="E15" s="71">
        <f>C15-D15</f>
        <v>1.8</v>
      </c>
      <c r="F15" s="72">
        <f>E15</f>
        <v>1.8</v>
      </c>
      <c r="G15" s="73" t="s">
        <v>25</v>
      </c>
      <c r="H15" s="73" t="s">
        <v>25</v>
      </c>
      <c r="I15" s="70">
        <v>2</v>
      </c>
      <c r="J15" s="70">
        <v>20</v>
      </c>
      <c r="K15" s="70">
        <v>0</v>
      </c>
      <c r="L15" s="74"/>
      <c r="M15" s="75">
        <f>ROUNDDOWN(E15*I15,0)</f>
        <v>3</v>
      </c>
      <c r="N15" s="76">
        <f>MAX(K15,M15)</f>
        <v>3</v>
      </c>
      <c r="O15" s="74"/>
      <c r="P15" s="77">
        <f>ROUNDDOWN(E15*J15,0)</f>
        <v>36</v>
      </c>
      <c r="Q15" s="78">
        <f>(E15*J15)-N15</f>
        <v>33</v>
      </c>
      <c r="R15" s="79" t="s">
        <v>25</v>
      </c>
      <c r="S15" s="80" t="s">
        <v>25</v>
      </c>
      <c r="T15" s="81" t="s">
        <v>25</v>
      </c>
      <c r="U15" s="82" t="s">
        <v>25</v>
      </c>
      <c r="V15" s="83"/>
    </row>
    <row r="16" spans="1:22" x14ac:dyDescent="0.25">
      <c r="A16" s="84" t="s">
        <v>22</v>
      </c>
      <c r="B16" s="85" t="s">
        <v>23</v>
      </c>
      <c r="C16" s="85">
        <v>4</v>
      </c>
      <c r="D16" s="85">
        <v>0.8</v>
      </c>
      <c r="E16" s="86">
        <f>C16-D16</f>
        <v>3.2</v>
      </c>
      <c r="F16" s="87">
        <f>E16</f>
        <v>3.2</v>
      </c>
      <c r="G16" s="88" t="s">
        <v>25</v>
      </c>
      <c r="H16" s="88" t="s">
        <v>25</v>
      </c>
      <c r="I16" s="85">
        <v>2</v>
      </c>
      <c r="J16" s="85">
        <v>20</v>
      </c>
      <c r="K16" s="85">
        <v>1</v>
      </c>
      <c r="L16" s="89"/>
      <c r="M16" s="87">
        <f>ROUNDDOWN(E16*I16,0)</f>
        <v>6</v>
      </c>
      <c r="N16" s="90">
        <f>MAX(K16,M16)</f>
        <v>6</v>
      </c>
      <c r="O16" s="89"/>
      <c r="P16" s="91">
        <f>ROUNDDOWN(E16*J16,0)</f>
        <v>64</v>
      </c>
      <c r="Q16" s="92">
        <f>(E16*J16)-N16</f>
        <v>58</v>
      </c>
      <c r="R16" s="79" t="s">
        <v>25</v>
      </c>
      <c r="S16" s="93" t="s">
        <v>25</v>
      </c>
      <c r="T16" s="94" t="s">
        <v>25</v>
      </c>
      <c r="U16" s="95" t="s">
        <v>25</v>
      </c>
      <c r="V16" s="96"/>
    </row>
    <row r="17" spans="1:22" x14ac:dyDescent="0.25">
      <c r="A17" s="97" t="s">
        <v>22</v>
      </c>
      <c r="B17" s="98" t="s">
        <v>23</v>
      </c>
      <c r="C17" s="98">
        <v>1.7</v>
      </c>
      <c r="D17" s="98">
        <v>0</v>
      </c>
      <c r="E17" s="87">
        <f>C17-D17</f>
        <v>1.7</v>
      </c>
      <c r="F17" s="87">
        <f>E17</f>
        <v>1.7</v>
      </c>
      <c r="G17" s="99" t="s">
        <v>25</v>
      </c>
      <c r="H17" s="99" t="s">
        <v>25</v>
      </c>
      <c r="I17" s="98">
        <v>2</v>
      </c>
      <c r="J17" s="98">
        <v>20</v>
      </c>
      <c r="K17" s="98">
        <v>4</v>
      </c>
      <c r="L17" s="100"/>
      <c r="M17" s="87">
        <f>ROUNDDOWN(E17*I17,0)</f>
        <v>3</v>
      </c>
      <c r="N17" s="90">
        <f>MAX(K17,M17)</f>
        <v>4</v>
      </c>
      <c r="O17" s="100"/>
      <c r="P17" s="91">
        <f>ROUNDDOWN(E17*J17,0)</f>
        <v>34</v>
      </c>
      <c r="Q17" s="92">
        <f>(E17*J17)-N17</f>
        <v>30</v>
      </c>
      <c r="R17" s="79" t="s">
        <v>25</v>
      </c>
      <c r="S17" s="93" t="s">
        <v>25</v>
      </c>
      <c r="T17" s="94" t="s">
        <v>25</v>
      </c>
      <c r="U17" s="101" t="s">
        <v>25</v>
      </c>
      <c r="V17" s="96"/>
    </row>
    <row r="18" spans="1:22" ht="15.75" thickBot="1" x14ac:dyDescent="0.3">
      <c r="A18" s="102" t="s">
        <v>22</v>
      </c>
      <c r="B18" s="103" t="s">
        <v>23</v>
      </c>
      <c r="C18" s="103">
        <v>0.8</v>
      </c>
      <c r="D18" s="103">
        <v>0</v>
      </c>
      <c r="E18" s="104">
        <f>C18-D18</f>
        <v>0.8</v>
      </c>
      <c r="F18" s="104">
        <f>E18</f>
        <v>0.8</v>
      </c>
      <c r="G18" s="105" t="s">
        <v>25</v>
      </c>
      <c r="H18" s="105" t="s">
        <v>25</v>
      </c>
      <c r="I18" s="103">
        <v>2</v>
      </c>
      <c r="J18" s="103">
        <v>20</v>
      </c>
      <c r="K18" s="103">
        <v>0</v>
      </c>
      <c r="L18" s="106"/>
      <c r="M18" s="104">
        <f>ROUNDDOWN(E18*I18,0)</f>
        <v>1</v>
      </c>
      <c r="N18" s="107">
        <f>MAX(K18,M18)</f>
        <v>1</v>
      </c>
      <c r="O18" s="106"/>
      <c r="P18" s="108">
        <f>ROUNDDOWN(E18*J18,0)</f>
        <v>16</v>
      </c>
      <c r="Q18" s="109">
        <f>(E18*J18)-N18</f>
        <v>15</v>
      </c>
      <c r="R18" s="79" t="s">
        <v>25</v>
      </c>
      <c r="S18" s="110" t="s">
        <v>25</v>
      </c>
      <c r="T18" s="81" t="s">
        <v>25</v>
      </c>
      <c r="U18" s="111" t="s">
        <v>25</v>
      </c>
      <c r="V18" s="112"/>
    </row>
    <row r="19" spans="1:22" ht="15.75" customHeight="1" thickBot="1" x14ac:dyDescent="0.3">
      <c r="A19" s="211" t="s">
        <v>91</v>
      </c>
      <c r="B19" s="114" t="s">
        <v>25</v>
      </c>
      <c r="C19" s="115">
        <f>SUM(C15:C18)</f>
        <v>8.5</v>
      </c>
      <c r="D19" s="115">
        <f>SUM(D15:D18)</f>
        <v>1</v>
      </c>
      <c r="E19" s="115">
        <f>SUM(E15:E18)</f>
        <v>7.5</v>
      </c>
      <c r="F19" s="115">
        <f>SUM(F15:F18)</f>
        <v>7.5</v>
      </c>
      <c r="G19" s="114" t="s">
        <v>25</v>
      </c>
      <c r="H19" s="114" t="s">
        <v>25</v>
      </c>
      <c r="I19" s="116" t="s">
        <v>25</v>
      </c>
      <c r="J19" s="116" t="s">
        <v>25</v>
      </c>
      <c r="K19" s="115">
        <f>SUM(K15:K18)</f>
        <v>5</v>
      </c>
      <c r="L19" s="115"/>
      <c r="M19" s="115">
        <f>SUM(M15:M18)</f>
        <v>13</v>
      </c>
      <c r="N19" s="115">
        <f>SUM(N15:N18)</f>
        <v>14</v>
      </c>
      <c r="O19" s="115"/>
      <c r="P19" s="117">
        <f>SUM(P15:P18)</f>
        <v>150</v>
      </c>
      <c r="Q19" s="117">
        <f>SUM(Q15:Q18)</f>
        <v>136</v>
      </c>
      <c r="R19" s="118" t="s">
        <v>25</v>
      </c>
      <c r="S19" s="118" t="s">
        <v>25</v>
      </c>
      <c r="T19" s="119" t="s">
        <v>25</v>
      </c>
      <c r="U19" s="120" t="s">
        <v>25</v>
      </c>
      <c r="V19" s="8"/>
    </row>
    <row r="20" spans="1:22" ht="15.75" customHeight="1" x14ac:dyDescent="0.25">
      <c r="A20" s="170" t="s">
        <v>92</v>
      </c>
      <c r="B20" s="73" t="s">
        <v>25</v>
      </c>
      <c r="C20" s="171">
        <f>C13+C19</f>
        <v>28.5</v>
      </c>
      <c r="D20" s="171">
        <f>D13+D19</f>
        <v>4.75</v>
      </c>
      <c r="E20" s="171">
        <f>E13+E19</f>
        <v>23.75</v>
      </c>
      <c r="F20" s="171">
        <f>F13+F19</f>
        <v>14.7</v>
      </c>
      <c r="G20" s="171">
        <f>G13</f>
        <v>9.0500000000000007</v>
      </c>
      <c r="H20" s="171">
        <f>H13</f>
        <v>4.8499999999999996</v>
      </c>
      <c r="I20" s="172" t="s">
        <v>25</v>
      </c>
      <c r="J20" s="172" t="s">
        <v>25</v>
      </c>
      <c r="K20" s="171">
        <f>K13+K19</f>
        <v>16</v>
      </c>
      <c r="L20" s="171"/>
      <c r="M20" s="171">
        <f>M13+M19</f>
        <v>44</v>
      </c>
      <c r="N20" s="171">
        <f>N13+N19</f>
        <v>45</v>
      </c>
      <c r="O20" s="171"/>
      <c r="P20" s="173">
        <f>P13+P19</f>
        <v>475</v>
      </c>
      <c r="Q20" s="200">
        <f>Q13+Q19</f>
        <v>430</v>
      </c>
      <c r="R20" s="171">
        <f>R13</f>
        <v>181</v>
      </c>
      <c r="S20" s="174">
        <f>S13</f>
        <v>4</v>
      </c>
      <c r="T20" s="174">
        <f>T13</f>
        <v>17</v>
      </c>
      <c r="U20" s="202">
        <f>U13</f>
        <v>164</v>
      </c>
      <c r="V20" s="175"/>
    </row>
    <row r="21" spans="1:22" x14ac:dyDescent="0.25">
      <c r="A21" s="176"/>
      <c r="B21" s="177"/>
      <c r="C21" s="177"/>
      <c r="D21" s="177"/>
      <c r="E21" s="177"/>
      <c r="F21" s="177"/>
      <c r="G21" s="177"/>
      <c r="H21" s="177"/>
      <c r="I21" s="178"/>
      <c r="J21" s="178"/>
      <c r="K21" s="177"/>
      <c r="L21" s="177"/>
      <c r="M21" s="177"/>
      <c r="N21" s="177"/>
      <c r="O21" s="177"/>
      <c r="P21" s="179"/>
      <c r="Q21" s="179"/>
      <c r="R21" s="177"/>
      <c r="S21" s="177"/>
      <c r="T21" s="177"/>
      <c r="U21" s="180"/>
      <c r="V21" s="181"/>
    </row>
    <row r="22" spans="1:22" x14ac:dyDescent="0.25">
      <c r="A22" s="121" t="s">
        <v>27</v>
      </c>
      <c r="B22" s="185"/>
      <c r="C22" s="185"/>
      <c r="D22" s="185"/>
      <c r="E22" s="185"/>
      <c r="F22" s="185"/>
      <c r="G22" s="185"/>
      <c r="H22" s="185"/>
      <c r="I22" s="186"/>
      <c r="J22" s="186"/>
      <c r="K22" s="185"/>
      <c r="L22" s="185"/>
      <c r="M22" s="185"/>
      <c r="N22" s="185"/>
      <c r="O22" s="185"/>
      <c r="P22" s="187"/>
      <c r="Q22" s="187"/>
      <c r="R22" s="185"/>
      <c r="S22" s="185"/>
      <c r="T22" s="185"/>
      <c r="U22" s="188"/>
      <c r="V22" s="189"/>
    </row>
    <row r="23" spans="1:22" x14ac:dyDescent="0.25">
      <c r="A23" s="122" t="s">
        <v>28</v>
      </c>
      <c r="B23" s="359" t="s">
        <v>29</v>
      </c>
      <c r="C23" s="337"/>
      <c r="D23" s="337"/>
      <c r="E23" s="337"/>
      <c r="F23" s="337"/>
      <c r="G23" s="337"/>
      <c r="H23" s="337"/>
      <c r="I23" s="337"/>
      <c r="J23" s="337"/>
      <c r="K23" s="337"/>
      <c r="L23" s="337"/>
      <c r="M23" s="337"/>
      <c r="N23" s="337"/>
      <c r="O23" s="337"/>
      <c r="P23" s="337"/>
      <c r="Q23" s="337"/>
      <c r="R23" s="337"/>
      <c r="S23" s="337"/>
      <c r="T23" s="337"/>
      <c r="U23" s="337"/>
      <c r="V23" s="360"/>
    </row>
    <row r="24" spans="1:22" ht="114" customHeight="1" x14ac:dyDescent="0.25">
      <c r="A24" s="124" t="s">
        <v>30</v>
      </c>
      <c r="B24" s="352" t="s">
        <v>133</v>
      </c>
      <c r="C24" s="353"/>
      <c r="D24" s="353"/>
      <c r="E24" s="353"/>
      <c r="F24" s="353"/>
      <c r="G24" s="353"/>
      <c r="H24" s="353"/>
      <c r="I24" s="353"/>
      <c r="J24" s="353"/>
      <c r="K24" s="353"/>
      <c r="L24" s="353"/>
      <c r="M24" s="353"/>
      <c r="N24" s="353"/>
      <c r="O24" s="353"/>
      <c r="P24" s="353"/>
      <c r="Q24" s="353"/>
      <c r="R24" s="353"/>
      <c r="S24" s="353"/>
      <c r="T24" s="353"/>
      <c r="U24" s="353"/>
      <c r="V24" s="354"/>
    </row>
    <row r="25" spans="1:22" ht="37.5" customHeight="1" x14ac:dyDescent="0.25">
      <c r="A25" s="124" t="s">
        <v>33</v>
      </c>
      <c r="B25" s="352" t="s">
        <v>87</v>
      </c>
      <c r="C25" s="353"/>
      <c r="D25" s="353"/>
      <c r="E25" s="353"/>
      <c r="F25" s="353"/>
      <c r="G25" s="353"/>
      <c r="H25" s="353"/>
      <c r="I25" s="353"/>
      <c r="J25" s="353"/>
      <c r="K25" s="353"/>
      <c r="L25" s="353"/>
      <c r="M25" s="353"/>
      <c r="N25" s="353"/>
      <c r="O25" s="353"/>
      <c r="P25" s="353"/>
      <c r="Q25" s="353"/>
      <c r="R25" s="353"/>
      <c r="S25" s="353"/>
      <c r="T25" s="353"/>
      <c r="U25" s="353"/>
      <c r="V25" s="354"/>
    </row>
    <row r="26" spans="1:22" ht="37.5" customHeight="1" x14ac:dyDescent="0.25">
      <c r="A26" s="125" t="s">
        <v>34</v>
      </c>
      <c r="B26" s="352" t="s">
        <v>108</v>
      </c>
      <c r="C26" s="353"/>
      <c r="D26" s="353"/>
      <c r="E26" s="353"/>
      <c r="F26" s="353"/>
      <c r="G26" s="353"/>
      <c r="H26" s="353"/>
      <c r="I26" s="353"/>
      <c r="J26" s="353"/>
      <c r="K26" s="353"/>
      <c r="L26" s="353"/>
      <c r="M26" s="353"/>
      <c r="N26" s="353"/>
      <c r="O26" s="353"/>
      <c r="P26" s="353"/>
      <c r="Q26" s="353"/>
      <c r="R26" s="353"/>
      <c r="S26" s="353"/>
      <c r="T26" s="353"/>
      <c r="U26" s="353"/>
      <c r="V26" s="354"/>
    </row>
    <row r="27" spans="1:22" ht="216" customHeight="1" x14ac:dyDescent="0.25">
      <c r="A27" s="126" t="s">
        <v>35</v>
      </c>
      <c r="B27" s="352" t="s">
        <v>122</v>
      </c>
      <c r="C27" s="353"/>
      <c r="D27" s="353"/>
      <c r="E27" s="353"/>
      <c r="F27" s="353"/>
      <c r="G27" s="353"/>
      <c r="H27" s="353"/>
      <c r="I27" s="353"/>
      <c r="J27" s="353"/>
      <c r="K27" s="353"/>
      <c r="L27" s="353"/>
      <c r="M27" s="353"/>
      <c r="N27" s="353"/>
      <c r="O27" s="353"/>
      <c r="P27" s="353"/>
      <c r="Q27" s="353"/>
      <c r="R27" s="353"/>
      <c r="S27" s="353"/>
      <c r="T27" s="353"/>
      <c r="U27" s="353"/>
      <c r="V27" s="354"/>
    </row>
    <row r="28" spans="1:22" ht="100.5" customHeight="1" x14ac:dyDescent="0.25">
      <c r="A28" s="124" t="s">
        <v>36</v>
      </c>
      <c r="B28" s="352" t="s">
        <v>123</v>
      </c>
      <c r="C28" s="353"/>
      <c r="D28" s="353"/>
      <c r="E28" s="353"/>
      <c r="F28" s="353"/>
      <c r="G28" s="353"/>
      <c r="H28" s="353"/>
      <c r="I28" s="353"/>
      <c r="J28" s="353"/>
      <c r="K28" s="353"/>
      <c r="L28" s="353"/>
      <c r="M28" s="353"/>
      <c r="N28" s="353"/>
      <c r="O28" s="353"/>
      <c r="P28" s="353"/>
      <c r="Q28" s="353"/>
      <c r="R28" s="353"/>
      <c r="S28" s="353"/>
      <c r="T28" s="353"/>
      <c r="U28" s="353"/>
      <c r="V28" s="354"/>
    </row>
    <row r="29" spans="1:22" ht="21.75" customHeight="1" x14ac:dyDescent="0.25">
      <c r="A29" s="125" t="s">
        <v>37</v>
      </c>
      <c r="B29" s="352" t="s">
        <v>38</v>
      </c>
      <c r="C29" s="353"/>
      <c r="D29" s="353"/>
      <c r="E29" s="353"/>
      <c r="F29" s="353"/>
      <c r="G29" s="353"/>
      <c r="H29" s="353"/>
      <c r="I29" s="353"/>
      <c r="J29" s="353"/>
      <c r="K29" s="353"/>
      <c r="L29" s="353"/>
      <c r="M29" s="353"/>
      <c r="N29" s="353"/>
      <c r="O29" s="353"/>
      <c r="P29" s="353"/>
      <c r="Q29" s="353"/>
      <c r="R29" s="353"/>
      <c r="S29" s="353"/>
      <c r="T29" s="353"/>
      <c r="U29" s="353"/>
      <c r="V29" s="354"/>
    </row>
    <row r="30" spans="1:22" ht="20.25" customHeight="1" x14ac:dyDescent="0.25">
      <c r="A30" s="125" t="s">
        <v>39</v>
      </c>
      <c r="B30" s="361" t="s">
        <v>90</v>
      </c>
      <c r="C30" s="362"/>
      <c r="D30" s="362"/>
      <c r="E30" s="362"/>
      <c r="F30" s="362"/>
      <c r="G30" s="362"/>
      <c r="H30" s="362"/>
      <c r="I30" s="362"/>
      <c r="J30" s="362"/>
      <c r="K30" s="362"/>
      <c r="L30" s="362"/>
      <c r="M30" s="362"/>
      <c r="N30" s="362"/>
      <c r="O30" s="362"/>
      <c r="P30" s="362"/>
      <c r="Q30" s="362"/>
      <c r="R30" s="362"/>
      <c r="S30" s="362"/>
      <c r="T30" s="362"/>
      <c r="U30" s="362"/>
      <c r="V30" s="363"/>
    </row>
    <row r="31" spans="1:22" ht="27.75" customHeight="1" x14ac:dyDescent="0.25">
      <c r="A31" s="125" t="s">
        <v>40</v>
      </c>
      <c r="B31" s="352" t="s">
        <v>88</v>
      </c>
      <c r="C31" s="353"/>
      <c r="D31" s="353"/>
      <c r="E31" s="353"/>
      <c r="F31" s="353"/>
      <c r="G31" s="353"/>
      <c r="H31" s="353"/>
      <c r="I31" s="353"/>
      <c r="J31" s="353"/>
      <c r="K31" s="353"/>
      <c r="L31" s="353"/>
      <c r="M31" s="353"/>
      <c r="N31" s="353"/>
      <c r="O31" s="353"/>
      <c r="P31" s="353"/>
      <c r="Q31" s="353"/>
      <c r="R31" s="353"/>
      <c r="S31" s="353"/>
      <c r="T31" s="353"/>
      <c r="U31" s="353"/>
      <c r="V31" s="354"/>
    </row>
    <row r="32" spans="1:22" ht="51.75" customHeight="1" x14ac:dyDescent="0.25">
      <c r="A32" s="124" t="s">
        <v>41</v>
      </c>
      <c r="B32" s="352" t="s">
        <v>89</v>
      </c>
      <c r="C32" s="353"/>
      <c r="D32" s="353"/>
      <c r="E32" s="353"/>
      <c r="F32" s="353"/>
      <c r="G32" s="353"/>
      <c r="H32" s="353"/>
      <c r="I32" s="353"/>
      <c r="J32" s="353"/>
      <c r="K32" s="353"/>
      <c r="L32" s="353"/>
      <c r="M32" s="353"/>
      <c r="N32" s="353"/>
      <c r="O32" s="353"/>
      <c r="P32" s="353"/>
      <c r="Q32" s="353"/>
      <c r="R32" s="353"/>
      <c r="S32" s="353"/>
      <c r="T32" s="353"/>
      <c r="U32" s="353"/>
      <c r="V32" s="354"/>
    </row>
    <row r="33" spans="1:22" ht="100.5" customHeight="1" x14ac:dyDescent="0.25">
      <c r="A33" s="125" t="s">
        <v>42</v>
      </c>
      <c r="B33" s="352" t="s">
        <v>97</v>
      </c>
      <c r="C33" s="353"/>
      <c r="D33" s="353"/>
      <c r="E33" s="353"/>
      <c r="F33" s="353"/>
      <c r="G33" s="353"/>
      <c r="H33" s="353"/>
      <c r="I33" s="353"/>
      <c r="J33" s="353"/>
      <c r="K33" s="353"/>
      <c r="L33" s="353"/>
      <c r="M33" s="353"/>
      <c r="N33" s="353"/>
      <c r="O33" s="353"/>
      <c r="P33" s="353"/>
      <c r="Q33" s="353"/>
      <c r="R33" s="353"/>
      <c r="S33" s="353"/>
      <c r="T33" s="353"/>
      <c r="U33" s="353"/>
      <c r="V33" s="354"/>
    </row>
    <row r="34" spans="1:22" ht="37.5" customHeight="1" x14ac:dyDescent="0.25">
      <c r="A34" s="125" t="s">
        <v>43</v>
      </c>
      <c r="B34" s="352" t="s">
        <v>96</v>
      </c>
      <c r="C34" s="353"/>
      <c r="D34" s="353"/>
      <c r="E34" s="353"/>
      <c r="F34" s="353"/>
      <c r="G34" s="353"/>
      <c r="H34" s="353"/>
      <c r="I34" s="353"/>
      <c r="J34" s="353"/>
      <c r="K34" s="353"/>
      <c r="L34" s="353"/>
      <c r="M34" s="353"/>
      <c r="N34" s="353"/>
      <c r="O34" s="353"/>
      <c r="P34" s="353"/>
      <c r="Q34" s="353"/>
      <c r="R34" s="353"/>
      <c r="S34" s="353"/>
      <c r="T34" s="353"/>
      <c r="U34" s="353"/>
      <c r="V34" s="354"/>
    </row>
    <row r="35" spans="1:22" ht="68.25" customHeight="1" x14ac:dyDescent="0.25">
      <c r="A35" s="125" t="s">
        <v>44</v>
      </c>
      <c r="B35" s="352" t="s">
        <v>95</v>
      </c>
      <c r="C35" s="353"/>
      <c r="D35" s="353"/>
      <c r="E35" s="353"/>
      <c r="F35" s="353"/>
      <c r="G35" s="353"/>
      <c r="H35" s="353"/>
      <c r="I35" s="353"/>
      <c r="J35" s="353"/>
      <c r="K35" s="353"/>
      <c r="L35" s="353"/>
      <c r="M35" s="353"/>
      <c r="N35" s="353"/>
      <c r="O35" s="353"/>
      <c r="P35" s="353"/>
      <c r="Q35" s="353"/>
      <c r="R35" s="353"/>
      <c r="S35" s="353"/>
      <c r="T35" s="353"/>
      <c r="U35" s="353"/>
      <c r="V35" s="354"/>
    </row>
    <row r="36" spans="1:22" ht="38.25" customHeight="1" x14ac:dyDescent="0.25">
      <c r="A36" s="127" t="s">
        <v>45</v>
      </c>
      <c r="B36" s="352" t="s">
        <v>94</v>
      </c>
      <c r="C36" s="353"/>
      <c r="D36" s="353"/>
      <c r="E36" s="353"/>
      <c r="F36" s="353"/>
      <c r="G36" s="353"/>
      <c r="H36" s="353"/>
      <c r="I36" s="353"/>
      <c r="J36" s="353"/>
      <c r="K36" s="353"/>
      <c r="L36" s="353"/>
      <c r="M36" s="353"/>
      <c r="N36" s="353"/>
      <c r="O36" s="353"/>
      <c r="P36" s="353"/>
      <c r="Q36" s="353"/>
      <c r="R36" s="353"/>
      <c r="S36" s="353"/>
      <c r="T36" s="353"/>
      <c r="U36" s="353"/>
      <c r="V36" s="354"/>
    </row>
    <row r="37" spans="1:22" ht="38.25" customHeight="1" x14ac:dyDescent="0.25">
      <c r="A37" s="126" t="s">
        <v>93</v>
      </c>
      <c r="B37" s="352" t="s">
        <v>105</v>
      </c>
      <c r="C37" s="353"/>
      <c r="D37" s="353"/>
      <c r="E37" s="353"/>
      <c r="F37" s="353"/>
      <c r="G37" s="353"/>
      <c r="H37" s="353"/>
      <c r="I37" s="353"/>
      <c r="J37" s="353"/>
      <c r="K37" s="353"/>
      <c r="L37" s="353"/>
      <c r="M37" s="353"/>
      <c r="N37" s="353"/>
      <c r="O37" s="353"/>
      <c r="P37" s="353"/>
      <c r="Q37" s="353"/>
      <c r="R37" s="353"/>
      <c r="S37" s="353"/>
      <c r="T37" s="353"/>
      <c r="U37" s="353"/>
      <c r="V37" s="354"/>
    </row>
    <row r="38" spans="1:22" ht="67.5" customHeight="1" x14ac:dyDescent="0.25">
      <c r="A38" s="127" t="s">
        <v>76</v>
      </c>
      <c r="B38" s="352" t="s">
        <v>98</v>
      </c>
      <c r="C38" s="353"/>
      <c r="D38" s="353"/>
      <c r="E38" s="353"/>
      <c r="F38" s="353"/>
      <c r="G38" s="353"/>
      <c r="H38" s="353"/>
      <c r="I38" s="353"/>
      <c r="J38" s="353"/>
      <c r="K38" s="353"/>
      <c r="L38" s="353"/>
      <c r="M38" s="353"/>
      <c r="N38" s="353"/>
      <c r="O38" s="353"/>
      <c r="P38" s="353"/>
      <c r="Q38" s="353"/>
      <c r="R38" s="353"/>
      <c r="S38" s="353"/>
      <c r="T38" s="353"/>
      <c r="U38" s="353"/>
      <c r="V38" s="354"/>
    </row>
    <row r="39" spans="1:22" ht="66.75" customHeight="1" x14ac:dyDescent="0.25">
      <c r="A39" s="127" t="s">
        <v>99</v>
      </c>
      <c r="B39" s="352" t="s">
        <v>100</v>
      </c>
      <c r="C39" s="353"/>
      <c r="D39" s="353"/>
      <c r="E39" s="353"/>
      <c r="F39" s="353"/>
      <c r="G39" s="353"/>
      <c r="H39" s="353"/>
      <c r="I39" s="353"/>
      <c r="J39" s="353"/>
      <c r="K39" s="353"/>
      <c r="L39" s="353"/>
      <c r="M39" s="353"/>
      <c r="N39" s="353"/>
      <c r="O39" s="353"/>
      <c r="P39" s="353"/>
      <c r="Q39" s="353"/>
      <c r="R39" s="353"/>
      <c r="S39" s="353"/>
      <c r="T39" s="353"/>
      <c r="U39" s="353"/>
      <c r="V39" s="354"/>
    </row>
    <row r="40" spans="1:22" ht="69" customHeight="1" x14ac:dyDescent="0.25">
      <c r="A40" s="127" t="s">
        <v>102</v>
      </c>
      <c r="B40" s="352" t="s">
        <v>101</v>
      </c>
      <c r="C40" s="353"/>
      <c r="D40" s="353"/>
      <c r="E40" s="353"/>
      <c r="F40" s="353"/>
      <c r="G40" s="353"/>
      <c r="H40" s="353"/>
      <c r="I40" s="353"/>
      <c r="J40" s="353"/>
      <c r="K40" s="353"/>
      <c r="L40" s="353"/>
      <c r="M40" s="353"/>
      <c r="N40" s="353"/>
      <c r="O40" s="353"/>
      <c r="P40" s="353"/>
      <c r="Q40" s="353"/>
      <c r="R40" s="353"/>
      <c r="S40" s="353"/>
      <c r="T40" s="353"/>
      <c r="U40" s="353"/>
      <c r="V40" s="354"/>
    </row>
    <row r="41" spans="1:22" ht="39.75" customHeight="1" x14ac:dyDescent="0.25">
      <c r="A41" s="127" t="s">
        <v>103</v>
      </c>
      <c r="B41" s="352" t="s">
        <v>104</v>
      </c>
      <c r="C41" s="353"/>
      <c r="D41" s="353"/>
      <c r="E41" s="353"/>
      <c r="F41" s="353"/>
      <c r="G41" s="353"/>
      <c r="H41" s="353"/>
      <c r="I41" s="353"/>
      <c r="J41" s="353"/>
      <c r="K41" s="353"/>
      <c r="L41" s="353"/>
      <c r="M41" s="353"/>
      <c r="N41" s="353"/>
      <c r="O41" s="353"/>
      <c r="P41" s="353"/>
      <c r="Q41" s="353"/>
      <c r="R41" s="353"/>
      <c r="S41" s="353"/>
      <c r="T41" s="353"/>
      <c r="U41" s="353"/>
      <c r="V41" s="354"/>
    </row>
  </sheetData>
  <sheetProtection algorithmName="SHA-512" hashValue="CGPTPlX2Wzr/vsQ9saZeglf5arFhyYHN5SPuUdrEEYMe3HSLoDY+lSs3+aeRcz06rvyGqEIMsO0sECn8sKfdCg==" saltValue="XKcQjs42JT5AoZ6g98ShUQ==" spinCount="100000" sheet="1" objects="1" scenarios="1" selectLockedCells="1" selectUnlockedCells="1"/>
  <mergeCells count="28">
    <mergeCell ref="B38:V38"/>
    <mergeCell ref="B39:V39"/>
    <mergeCell ref="B40:V40"/>
    <mergeCell ref="B41:V41"/>
    <mergeCell ref="B32:V32"/>
    <mergeCell ref="B33:V33"/>
    <mergeCell ref="B34:V34"/>
    <mergeCell ref="B35:V35"/>
    <mergeCell ref="B36:V36"/>
    <mergeCell ref="B37:V37"/>
    <mergeCell ref="B31:V31"/>
    <mergeCell ref="A7:U7"/>
    <mergeCell ref="A8:U8"/>
    <mergeCell ref="A14:U14"/>
    <mergeCell ref="B23:V23"/>
    <mergeCell ref="B24:V24"/>
    <mergeCell ref="B25:V25"/>
    <mergeCell ref="B26:V26"/>
    <mergeCell ref="B27:V27"/>
    <mergeCell ref="B28:V28"/>
    <mergeCell ref="B29:V29"/>
    <mergeCell ref="B30:V30"/>
    <mergeCell ref="A1:U1"/>
    <mergeCell ref="C3:H3"/>
    <mergeCell ref="I3:U3"/>
    <mergeCell ref="G4:H4"/>
    <mergeCell ref="K4:Q4"/>
    <mergeCell ref="R4:U4"/>
  </mergeCells>
  <pageMargins left="0.7" right="0.7" top="0.75" bottom="0.75" header="0.3" footer="0.3"/>
  <pageSetup paperSize="3" scale="63" fitToHeight="0" orientation="landscape" r:id="rId1"/>
  <headerFooter>
    <oddHeader>&amp;L&amp;"-,Bold"&amp;14 40R ZONING DISTRICTS APPLICATION ATTACHMENT - Density Data proposed Districts containing NO Sub-Districts&amp;R&amp;D</oddHeader>
    <oddFooter>&amp;L&amp;Z&amp;F&amp;R&amp;P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G50"/>
  <sheetViews>
    <sheetView workbookViewId="0">
      <selection activeCell="K36" sqref="K36"/>
    </sheetView>
  </sheetViews>
  <sheetFormatPr defaultRowHeight="15" x14ac:dyDescent="0.25"/>
  <cols>
    <col min="1" max="1" width="50.28515625" customWidth="1"/>
    <col min="2" max="2" width="17.28515625" customWidth="1"/>
    <col min="3" max="3" width="17.5703125" customWidth="1"/>
    <col min="4" max="4" width="25.140625" customWidth="1"/>
    <col min="5" max="5" width="17.85546875" customWidth="1"/>
    <col min="6" max="6" width="16.140625" customWidth="1"/>
    <col min="7" max="7" width="14.85546875" customWidth="1"/>
  </cols>
  <sheetData>
    <row r="1" spans="1:7" ht="93" customHeight="1" x14ac:dyDescent="0.25">
      <c r="A1" s="328" t="s">
        <v>125</v>
      </c>
      <c r="B1" s="328"/>
      <c r="C1" s="328"/>
      <c r="D1" s="328"/>
      <c r="E1" s="328"/>
      <c r="F1" s="328"/>
      <c r="G1" s="131"/>
    </row>
    <row r="2" spans="1:7" x14ac:dyDescent="0.25">
      <c r="A2" s="347" t="s">
        <v>46</v>
      </c>
      <c r="B2" s="347"/>
      <c r="C2" s="347"/>
      <c r="D2" s="347"/>
      <c r="E2" s="347"/>
      <c r="F2" s="347"/>
      <c r="G2" s="347"/>
    </row>
    <row r="3" spans="1:7" x14ac:dyDescent="0.25">
      <c r="A3" s="215"/>
      <c r="B3" s="215"/>
      <c r="C3" s="215"/>
      <c r="D3" s="215"/>
      <c r="E3" s="215"/>
      <c r="F3" s="215"/>
      <c r="G3" s="215"/>
    </row>
    <row r="4" spans="1:7" ht="45" x14ac:dyDescent="0.25">
      <c r="A4" s="133" t="s">
        <v>47</v>
      </c>
      <c r="B4" s="214" t="s">
        <v>48</v>
      </c>
      <c r="C4" s="215"/>
      <c r="D4" s="215"/>
      <c r="E4" s="215"/>
      <c r="F4" s="215"/>
      <c r="G4" s="215"/>
    </row>
    <row r="5" spans="1:7" x14ac:dyDescent="0.25">
      <c r="A5" s="135" t="s">
        <v>49</v>
      </c>
      <c r="B5" s="136"/>
      <c r="C5" s="348"/>
      <c r="D5" s="349"/>
      <c r="E5" s="350"/>
      <c r="F5" s="351"/>
      <c r="G5" s="215"/>
    </row>
    <row r="6" spans="1:7" ht="120" x14ac:dyDescent="0.25">
      <c r="A6" s="137" t="s">
        <v>50</v>
      </c>
      <c r="B6" s="138"/>
      <c r="C6" s="139" t="s">
        <v>51</v>
      </c>
      <c r="D6" s="140">
        <f>(B12+B13)/B11</f>
        <v>0.63636363636363635</v>
      </c>
      <c r="E6" s="141" t="s">
        <v>52</v>
      </c>
      <c r="F6" s="140">
        <f>B14/B11</f>
        <v>0.78181818181818186</v>
      </c>
      <c r="G6" s="215"/>
    </row>
    <row r="7" spans="1:7" ht="30" x14ac:dyDescent="0.25">
      <c r="A7" s="129" t="s">
        <v>53</v>
      </c>
      <c r="B7" s="138"/>
      <c r="C7" s="215"/>
      <c r="D7" s="215"/>
      <c r="E7" s="215"/>
      <c r="F7" s="215"/>
      <c r="G7" s="215"/>
    </row>
    <row r="8" spans="1:7" x14ac:dyDescent="0.25">
      <c r="A8" s="135" t="s">
        <v>54</v>
      </c>
      <c r="B8" s="138"/>
      <c r="C8" s="215"/>
      <c r="D8" s="215"/>
      <c r="E8" s="215"/>
      <c r="F8" s="215"/>
      <c r="G8" s="215"/>
    </row>
    <row r="9" spans="1:7" x14ac:dyDescent="0.25">
      <c r="A9" s="190"/>
      <c r="B9" s="191"/>
      <c r="C9" s="215"/>
      <c r="D9" s="215"/>
      <c r="E9" s="215"/>
      <c r="F9" s="215"/>
      <c r="G9" s="215"/>
    </row>
    <row r="10" spans="1:7" ht="45" x14ac:dyDescent="0.25">
      <c r="A10" s="203" t="s">
        <v>121</v>
      </c>
      <c r="B10" s="204" t="s">
        <v>59</v>
      </c>
      <c r="C10" s="216"/>
      <c r="D10" s="215"/>
      <c r="E10" s="215"/>
      <c r="F10" s="215"/>
      <c r="G10" s="215"/>
    </row>
    <row r="11" spans="1:7" x14ac:dyDescent="0.25">
      <c r="A11" s="195" t="s">
        <v>119</v>
      </c>
      <c r="B11" s="198">
        <v>55</v>
      </c>
      <c r="C11" s="344" t="s">
        <v>120</v>
      </c>
      <c r="D11" s="345"/>
      <c r="E11" s="345"/>
      <c r="F11" s="346"/>
      <c r="G11" s="215"/>
    </row>
    <row r="12" spans="1:7" x14ac:dyDescent="0.25">
      <c r="A12" s="195" t="s">
        <v>112</v>
      </c>
      <c r="B12" s="198">
        <v>13</v>
      </c>
      <c r="C12" s="343" t="s">
        <v>117</v>
      </c>
      <c r="D12" s="342"/>
      <c r="E12" s="342"/>
      <c r="F12" s="215"/>
      <c r="G12" s="215"/>
    </row>
    <row r="13" spans="1:7" x14ac:dyDescent="0.25">
      <c r="A13" s="195" t="s">
        <v>113</v>
      </c>
      <c r="B13" s="198">
        <v>22</v>
      </c>
      <c r="C13" s="343" t="s">
        <v>117</v>
      </c>
      <c r="D13" s="342"/>
      <c r="E13" s="342"/>
      <c r="F13" s="215"/>
      <c r="G13" s="215"/>
    </row>
    <row r="14" spans="1:7" x14ac:dyDescent="0.25">
      <c r="A14" s="196" t="s">
        <v>109</v>
      </c>
      <c r="B14" s="197">
        <v>43</v>
      </c>
      <c r="C14" s="343" t="s">
        <v>118</v>
      </c>
      <c r="D14" s="342"/>
      <c r="E14" s="342"/>
      <c r="F14" s="215"/>
      <c r="G14" s="215"/>
    </row>
    <row r="15" spans="1:7" x14ac:dyDescent="0.25">
      <c r="A15" s="193"/>
      <c r="B15" s="217"/>
      <c r="C15" s="217"/>
      <c r="D15" s="215"/>
      <c r="E15" s="215"/>
      <c r="F15" s="215"/>
      <c r="G15" s="215"/>
    </row>
    <row r="16" spans="1:7" x14ac:dyDescent="0.25">
      <c r="A16" s="142" t="s">
        <v>55</v>
      </c>
      <c r="B16" s="143"/>
      <c r="C16" s="215"/>
      <c r="D16" s="215"/>
      <c r="E16" s="330" t="s">
        <v>80</v>
      </c>
      <c r="F16" s="330"/>
      <c r="G16" s="215"/>
    </row>
    <row r="17" spans="1:7" x14ac:dyDescent="0.25">
      <c r="A17" s="144" t="s">
        <v>56</v>
      </c>
      <c r="B17" s="138"/>
      <c r="C17" s="215"/>
      <c r="D17" s="215"/>
      <c r="E17" s="129" t="s">
        <v>45</v>
      </c>
      <c r="F17" s="129" t="s">
        <v>81</v>
      </c>
      <c r="G17" s="215"/>
    </row>
    <row r="18" spans="1:7" x14ac:dyDescent="0.25">
      <c r="A18" s="144" t="s">
        <v>57</v>
      </c>
      <c r="B18" s="138"/>
      <c r="C18" s="215"/>
      <c r="D18" s="215"/>
      <c r="E18" s="129" t="s">
        <v>82</v>
      </c>
      <c r="F18" s="169">
        <v>10000</v>
      </c>
      <c r="G18" s="215"/>
    </row>
    <row r="19" spans="1:7" x14ac:dyDescent="0.25">
      <c r="A19" s="144" t="s">
        <v>58</v>
      </c>
      <c r="B19" s="138"/>
      <c r="C19" s="215"/>
      <c r="D19" s="215"/>
      <c r="E19" s="129" t="s">
        <v>83</v>
      </c>
      <c r="F19" s="169">
        <v>75000</v>
      </c>
      <c r="G19" s="215"/>
    </row>
    <row r="20" spans="1:7" x14ac:dyDescent="0.25">
      <c r="A20" s="145"/>
      <c r="B20" s="215"/>
      <c r="C20" s="215"/>
      <c r="D20" s="215"/>
      <c r="E20" s="129" t="s">
        <v>84</v>
      </c>
      <c r="F20" s="169">
        <v>200000</v>
      </c>
      <c r="G20" s="215"/>
    </row>
    <row r="21" spans="1:7" x14ac:dyDescent="0.25">
      <c r="A21" s="133" t="s">
        <v>114</v>
      </c>
      <c r="B21" s="205" t="s">
        <v>59</v>
      </c>
      <c r="C21" s="133" t="s">
        <v>60</v>
      </c>
      <c r="D21" s="215"/>
      <c r="E21" s="129" t="s">
        <v>85</v>
      </c>
      <c r="F21" s="169">
        <v>350000</v>
      </c>
      <c r="G21" s="215"/>
    </row>
    <row r="22" spans="1:7" x14ac:dyDescent="0.25">
      <c r="A22" s="129" t="s">
        <v>61</v>
      </c>
      <c r="B22" s="148">
        <v>32</v>
      </c>
      <c r="C22" s="147">
        <f>B22/B25</f>
        <v>2.48891654351715E-3</v>
      </c>
      <c r="D22" s="215"/>
      <c r="E22" s="129" t="s">
        <v>86</v>
      </c>
      <c r="F22" s="169">
        <v>600000</v>
      </c>
      <c r="G22" s="215"/>
    </row>
    <row r="23" spans="1:7" ht="30" x14ac:dyDescent="0.25">
      <c r="A23" s="129" t="s">
        <v>115</v>
      </c>
      <c r="B23" s="148">
        <v>11</v>
      </c>
      <c r="C23" s="147">
        <f>B23/B25</f>
        <v>8.5556506183402041E-4</v>
      </c>
      <c r="D23" s="215"/>
      <c r="E23" s="149"/>
      <c r="F23" s="215"/>
      <c r="G23" s="215"/>
    </row>
    <row r="24" spans="1:7" ht="30" x14ac:dyDescent="0.25">
      <c r="A24" s="129" t="s">
        <v>116</v>
      </c>
      <c r="B24" s="155">
        <f>SUM(B22:B23)</f>
        <v>43</v>
      </c>
      <c r="C24" s="147">
        <f>B24/B25</f>
        <v>3.3444816053511705E-3</v>
      </c>
      <c r="D24" s="215"/>
      <c r="E24" s="149"/>
      <c r="F24" s="215"/>
      <c r="G24" s="215"/>
    </row>
    <row r="25" spans="1:7" x14ac:dyDescent="0.25">
      <c r="A25" s="129" t="s">
        <v>62</v>
      </c>
      <c r="B25" s="150">
        <v>12857</v>
      </c>
      <c r="C25" s="151"/>
      <c r="D25" s="149"/>
      <c r="E25" s="215"/>
      <c r="F25" s="215"/>
      <c r="G25" s="215"/>
    </row>
    <row r="26" spans="1:7" x14ac:dyDescent="0.25">
      <c r="A26" s="152"/>
      <c r="B26" s="153"/>
      <c r="C26" s="153"/>
      <c r="D26" s="149"/>
      <c r="E26" s="215"/>
      <c r="F26" s="215"/>
      <c r="G26" s="215"/>
    </row>
    <row r="27" spans="1:7" x14ac:dyDescent="0.25">
      <c r="A27" s="215"/>
      <c r="B27" s="215"/>
      <c r="C27" s="215"/>
      <c r="D27" s="215"/>
      <c r="E27" s="215"/>
      <c r="F27" s="215"/>
      <c r="G27" s="215"/>
    </row>
    <row r="28" spans="1:7" ht="150" x14ac:dyDescent="0.25">
      <c r="A28" s="133" t="s">
        <v>63</v>
      </c>
      <c r="B28" s="339" t="s">
        <v>137</v>
      </c>
      <c r="C28" s="340"/>
      <c r="D28" s="133" t="s">
        <v>136</v>
      </c>
      <c r="E28" s="133" t="s">
        <v>135</v>
      </c>
      <c r="F28" s="215"/>
      <c r="G28" s="215"/>
    </row>
    <row r="29" spans="1:7" x14ac:dyDescent="0.25">
      <c r="A29" s="129" t="s">
        <v>64</v>
      </c>
      <c r="B29" s="331">
        <f>'Density Data SAMPLE'!$T$20</f>
        <v>17</v>
      </c>
      <c r="C29" s="332"/>
      <c r="D29" s="146">
        <f>'Density Data SAMPLE'!$N$19</f>
        <v>14</v>
      </c>
      <c r="E29" s="146">
        <f>'Density Data SAMPLE'!$N$20</f>
        <v>45</v>
      </c>
      <c r="F29" s="215"/>
      <c r="G29" s="215"/>
    </row>
    <row r="30" spans="1:7" x14ac:dyDescent="0.25">
      <c r="A30" s="129" t="s">
        <v>65</v>
      </c>
      <c r="B30" s="331">
        <f>'Density Data SAMPLE'!$R$20</f>
        <v>181</v>
      </c>
      <c r="C30" s="332"/>
      <c r="D30" s="146">
        <f>'Density Data SAMPLE'!$P$19</f>
        <v>150</v>
      </c>
      <c r="E30" s="146">
        <f>'Density Data SAMPLE'!$P$20</f>
        <v>475</v>
      </c>
      <c r="F30" s="215"/>
      <c r="G30" s="215"/>
    </row>
    <row r="31" spans="1:7" x14ac:dyDescent="0.25">
      <c r="A31" s="251" t="s">
        <v>66</v>
      </c>
      <c r="B31" s="364">
        <f>'Density Data SAMPLE'!$U$20</f>
        <v>164</v>
      </c>
      <c r="C31" s="365"/>
      <c r="D31" s="156" t="s">
        <v>25</v>
      </c>
      <c r="E31" s="250">
        <f>'Density Data SAMPLE'!$U$20</f>
        <v>164</v>
      </c>
      <c r="F31" s="215"/>
      <c r="G31" s="215"/>
    </row>
    <row r="32" spans="1:7" x14ac:dyDescent="0.25">
      <c r="A32" s="251" t="s">
        <v>138</v>
      </c>
      <c r="B32" s="335">
        <f>'Density Data SAMPLE'!$U$20</f>
        <v>164</v>
      </c>
      <c r="C32" s="336"/>
      <c r="D32" s="157">
        <f>'Density Data SAMPLE'!$Q$19</f>
        <v>136</v>
      </c>
      <c r="E32" s="250">
        <f>'Density Data SAMPLE'!$Q$20</f>
        <v>430</v>
      </c>
      <c r="F32" s="215"/>
      <c r="G32" s="215"/>
    </row>
    <row r="33" spans="1:7" x14ac:dyDescent="0.25">
      <c r="A33" s="152"/>
      <c r="B33" s="337"/>
      <c r="C33" s="337"/>
      <c r="D33" s="215"/>
      <c r="E33" s="152"/>
      <c r="F33" s="215"/>
      <c r="G33" s="215"/>
    </row>
    <row r="34" spans="1:7" x14ac:dyDescent="0.25">
      <c r="A34" s="133" t="s">
        <v>67</v>
      </c>
      <c r="B34" s="208" t="s">
        <v>59</v>
      </c>
      <c r="C34" s="163" t="s">
        <v>68</v>
      </c>
      <c r="D34" s="209" t="s">
        <v>32</v>
      </c>
      <c r="E34" s="152"/>
      <c r="F34" s="215"/>
      <c r="G34" s="215"/>
    </row>
    <row r="35" spans="1:7" x14ac:dyDescent="0.25">
      <c r="A35" s="218" t="s">
        <v>69</v>
      </c>
      <c r="B35" s="158">
        <f>'Density Data SAMPLE'!$H$20</f>
        <v>4.8499999999999996</v>
      </c>
      <c r="C35" s="147">
        <f t="shared" ref="C35:C45" si="0">B35/$B$22</f>
        <v>0.15156249999999999</v>
      </c>
      <c r="G35" s="215"/>
    </row>
    <row r="36" spans="1:7" x14ac:dyDescent="0.25">
      <c r="A36" s="129" t="s">
        <v>70</v>
      </c>
      <c r="B36" s="159">
        <f>B37-B35</f>
        <v>4.2000000000000011</v>
      </c>
      <c r="C36" s="147">
        <f t="shared" si="0"/>
        <v>0.13125000000000003</v>
      </c>
      <c r="G36" s="215"/>
    </row>
    <row r="37" spans="1:7" x14ac:dyDescent="0.25">
      <c r="A37" s="155" t="s">
        <v>71</v>
      </c>
      <c r="B37" s="160">
        <f>'Density Data SAMPLE'!$G$20</f>
        <v>9.0500000000000007</v>
      </c>
      <c r="C37" s="147">
        <f t="shared" si="0"/>
        <v>0.28281250000000002</v>
      </c>
      <c r="G37" s="215"/>
    </row>
    <row r="38" spans="1:7" x14ac:dyDescent="0.25">
      <c r="A38" s="155" t="s">
        <v>72</v>
      </c>
      <c r="B38" s="206">
        <f>'Density Data SAMPLE'!$F$20</f>
        <v>14.7</v>
      </c>
      <c r="C38" s="147">
        <f t="shared" si="0"/>
        <v>0.45937499999999998</v>
      </c>
      <c r="G38" s="215"/>
    </row>
    <row r="39" spans="1:7" ht="45" x14ac:dyDescent="0.25">
      <c r="A39" s="155" t="s">
        <v>73</v>
      </c>
      <c r="B39" s="146">
        <f>'Density Data SAMPLE'!$D$20</f>
        <v>4.75</v>
      </c>
      <c r="C39" s="147">
        <f t="shared" si="0"/>
        <v>0.1484375</v>
      </c>
      <c r="G39" s="215"/>
    </row>
    <row r="40" spans="1:7" x14ac:dyDescent="0.25">
      <c r="A40" s="155" t="s">
        <v>74</v>
      </c>
      <c r="B40" s="148">
        <v>2</v>
      </c>
      <c r="C40" s="147">
        <f t="shared" si="0"/>
        <v>6.25E-2</v>
      </c>
      <c r="G40" s="215"/>
    </row>
    <row r="41" spans="1:7" x14ac:dyDescent="0.25">
      <c r="A41" s="155" t="s">
        <v>75</v>
      </c>
      <c r="B41" s="148">
        <v>1</v>
      </c>
      <c r="C41" s="147">
        <f t="shared" si="0"/>
        <v>3.125E-2</v>
      </c>
      <c r="G41" s="215"/>
    </row>
    <row r="42" spans="1:7" x14ac:dyDescent="0.25">
      <c r="A42" s="155" t="s">
        <v>76</v>
      </c>
      <c r="B42" s="148">
        <v>0.75</v>
      </c>
      <c r="C42" s="147">
        <f t="shared" si="0"/>
        <v>2.34375E-2</v>
      </c>
      <c r="E42" s="215"/>
      <c r="F42" s="215"/>
      <c r="G42" s="215"/>
    </row>
    <row r="43" spans="1:7" ht="30" x14ac:dyDescent="0.25">
      <c r="A43" s="155" t="s">
        <v>77</v>
      </c>
      <c r="B43" s="148">
        <v>1</v>
      </c>
      <c r="C43" s="147">
        <f t="shared" si="0"/>
        <v>3.125E-2</v>
      </c>
      <c r="E43" s="215"/>
      <c r="F43" s="215"/>
      <c r="G43" s="215"/>
    </row>
    <row r="44" spans="1:7" x14ac:dyDescent="0.25">
      <c r="A44" s="155" t="s">
        <v>78</v>
      </c>
      <c r="B44" s="148">
        <v>0.5</v>
      </c>
      <c r="C44" s="147">
        <f t="shared" si="0"/>
        <v>1.5625E-2</v>
      </c>
      <c r="E44" s="215"/>
      <c r="F44" s="215"/>
      <c r="G44" s="215"/>
    </row>
    <row r="45" spans="1:7" ht="30" x14ac:dyDescent="0.25">
      <c r="A45" s="154" t="s">
        <v>111</v>
      </c>
      <c r="B45" s="148">
        <v>21</v>
      </c>
      <c r="C45" s="207">
        <f t="shared" si="0"/>
        <v>0.65625</v>
      </c>
      <c r="D45" s="210"/>
      <c r="E45" s="215"/>
      <c r="F45" s="215"/>
      <c r="G45" s="215"/>
    </row>
    <row r="46" spans="1:7" x14ac:dyDescent="0.25">
      <c r="A46" s="153"/>
      <c r="B46" s="153"/>
      <c r="C46" s="161"/>
      <c r="D46" s="162"/>
      <c r="E46" s="215"/>
      <c r="F46" s="215"/>
      <c r="G46" s="215"/>
    </row>
    <row r="47" spans="1:7" x14ac:dyDescent="0.25">
      <c r="A47" s="133" t="s">
        <v>79</v>
      </c>
      <c r="B47" s="163" t="s">
        <v>59</v>
      </c>
      <c r="C47" s="366" t="s">
        <v>124</v>
      </c>
      <c r="D47" s="366"/>
      <c r="E47" s="327"/>
      <c r="F47" s="328"/>
      <c r="G47" s="328"/>
    </row>
    <row r="48" spans="1:7" x14ac:dyDescent="0.25">
      <c r="A48" s="155" t="s">
        <v>76</v>
      </c>
      <c r="B48" s="154">
        <f>B42</f>
        <v>0.75</v>
      </c>
      <c r="C48" s="329">
        <f>B48/(B37+B42)</f>
        <v>7.6530612244897947E-2</v>
      </c>
      <c r="D48" s="329"/>
      <c r="E48" s="164"/>
      <c r="F48" s="213"/>
      <c r="G48" s="213"/>
    </row>
    <row r="49" spans="1:7" x14ac:dyDescent="0.25">
      <c r="A49" s="165"/>
      <c r="B49" s="152"/>
      <c r="C49" s="166"/>
      <c r="D49" s="166"/>
      <c r="E49" s="164"/>
      <c r="F49" s="213"/>
      <c r="G49" s="213"/>
    </row>
    <row r="50" spans="1:7" ht="30" x14ac:dyDescent="0.25">
      <c r="A50" s="133" t="s">
        <v>110</v>
      </c>
      <c r="B50" s="199">
        <f>(B35+B38)/B22</f>
        <v>0.61093749999999991</v>
      </c>
      <c r="C50" s="167"/>
      <c r="D50" s="167"/>
      <c r="E50" s="164"/>
      <c r="F50" s="213"/>
      <c r="G50" s="213"/>
    </row>
  </sheetData>
  <sheetProtection algorithmName="SHA-512" hashValue="OBXiILTfNMFGXNpjSX3+CnXByfFSSiHSw+0Sw+m9aGouJ6zXS39Gfm1tE9OUePRQ0an2rxsRdyzg/0eIRoU1OA==" saltValue="x5nJJXw9tgnS9Uc+cW0SLQ==" spinCount="100000" sheet="1" objects="1" scenarios="1" selectLockedCells="1" selectUnlockedCells="1"/>
  <mergeCells count="18">
    <mergeCell ref="C12:E12"/>
    <mergeCell ref="A1:F1"/>
    <mergeCell ref="A2:G2"/>
    <mergeCell ref="C5:D5"/>
    <mergeCell ref="E5:F5"/>
    <mergeCell ref="C11:F11"/>
    <mergeCell ref="C48:D48"/>
    <mergeCell ref="C13:E13"/>
    <mergeCell ref="C14:E14"/>
    <mergeCell ref="E16:F16"/>
    <mergeCell ref="B28:C28"/>
    <mergeCell ref="B29:C29"/>
    <mergeCell ref="B30:C30"/>
    <mergeCell ref="B31:C31"/>
    <mergeCell ref="B32:C32"/>
    <mergeCell ref="B33:C33"/>
    <mergeCell ref="C47:D47"/>
    <mergeCell ref="E47:G4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16" r:id="rId3" name="Check Box 20">
              <controlPr defaultSize="0" autoFill="0" autoLine="0" autoPict="0" altText="Yes">
                <anchor moveWithCells="1">
                  <from>
                    <xdr:col>1</xdr:col>
                    <xdr:colOff>457200</xdr:colOff>
                    <xdr:row>4</xdr:row>
                    <xdr:rowOff>0</xdr:rowOff>
                  </from>
                  <to>
                    <xdr:col>1</xdr:col>
                    <xdr:colOff>695325</xdr:colOff>
                    <xdr:row>5</xdr:row>
                    <xdr:rowOff>19050</xdr:rowOff>
                  </to>
                </anchor>
              </controlPr>
            </control>
          </mc:Choice>
        </mc:AlternateContent>
        <mc:AlternateContent xmlns:mc="http://schemas.openxmlformats.org/markup-compatibility/2006">
          <mc:Choice Requires="x14">
            <control shapeId="4117" r:id="rId4" name="Check Box 21">
              <controlPr defaultSize="0" autoFill="0" autoLine="0" autoPict="0" altText="Yes">
                <anchor moveWithCells="1">
                  <from>
                    <xdr:col>1</xdr:col>
                    <xdr:colOff>428625</xdr:colOff>
                    <xdr:row>5</xdr:row>
                    <xdr:rowOff>600075</xdr:rowOff>
                  </from>
                  <to>
                    <xdr:col>1</xdr:col>
                    <xdr:colOff>685800</xdr:colOff>
                    <xdr:row>5</xdr:row>
                    <xdr:rowOff>904875</xdr:rowOff>
                  </to>
                </anchor>
              </controlPr>
            </control>
          </mc:Choice>
        </mc:AlternateContent>
        <mc:AlternateContent xmlns:mc="http://schemas.openxmlformats.org/markup-compatibility/2006">
          <mc:Choice Requires="x14">
            <control shapeId="4118" r:id="rId5" name="Check Box 22">
              <controlPr defaultSize="0" autoFill="0" autoLine="0" autoPict="0" altText="Yes">
                <anchor moveWithCells="1">
                  <from>
                    <xdr:col>1</xdr:col>
                    <xdr:colOff>447675</xdr:colOff>
                    <xdr:row>6</xdr:row>
                    <xdr:rowOff>76200</xdr:rowOff>
                  </from>
                  <to>
                    <xdr:col>1</xdr:col>
                    <xdr:colOff>695325</xdr:colOff>
                    <xdr:row>6</xdr:row>
                    <xdr:rowOff>314325</xdr:rowOff>
                  </to>
                </anchor>
              </controlPr>
            </control>
          </mc:Choice>
        </mc:AlternateContent>
        <mc:AlternateContent xmlns:mc="http://schemas.openxmlformats.org/markup-compatibility/2006">
          <mc:Choice Requires="x14">
            <control shapeId="4119" r:id="rId6" name="Check Box 23">
              <controlPr defaultSize="0" autoFill="0" autoLine="0" autoPict="0" altText="Yes">
                <anchor moveWithCells="1">
                  <from>
                    <xdr:col>1</xdr:col>
                    <xdr:colOff>438150</xdr:colOff>
                    <xdr:row>6</xdr:row>
                    <xdr:rowOff>371475</xdr:rowOff>
                  </from>
                  <to>
                    <xdr:col>1</xdr:col>
                    <xdr:colOff>857250</xdr:colOff>
                    <xdr:row>8</xdr:row>
                    <xdr:rowOff>0</xdr:rowOff>
                  </to>
                </anchor>
              </controlPr>
            </control>
          </mc:Choice>
        </mc:AlternateContent>
        <mc:AlternateContent xmlns:mc="http://schemas.openxmlformats.org/markup-compatibility/2006">
          <mc:Choice Requires="x14">
            <control shapeId="4120" r:id="rId7" name="Check Box 24">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4121" r:id="rId8" name="Check Box 25">
              <controlPr defaultSize="0" autoFill="0" autoLine="0" autoPict="0" altText="Yes">
                <anchor moveWithCells="1">
                  <from>
                    <xdr:col>1</xdr:col>
                    <xdr:colOff>428625</xdr:colOff>
                    <xdr:row>17</xdr:row>
                    <xdr:rowOff>180975</xdr:rowOff>
                  </from>
                  <to>
                    <xdr:col>1</xdr:col>
                    <xdr:colOff>847725</xdr:colOff>
                    <xdr:row>19</xdr:row>
                    <xdr:rowOff>0</xdr:rowOff>
                  </to>
                </anchor>
              </controlPr>
            </control>
          </mc:Choice>
        </mc:AlternateContent>
        <mc:AlternateContent xmlns:mc="http://schemas.openxmlformats.org/markup-compatibility/2006">
          <mc:Choice Requires="x14">
            <control shapeId="4122" r:id="rId9" name="Check Box 26">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4123" r:id="rId10" name="Check Box 27">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4124" r:id="rId11" name="Check Box 28">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4125" r:id="rId12" name="Check Box 29">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4126" r:id="rId13" name="Check Box 30">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4127" r:id="rId14" name="Check Box 31">
              <controlPr defaultSize="0" autoFill="0" autoLine="0" autoPict="0" altText="Yes">
                <anchor moveWithCells="1">
                  <from>
                    <xdr:col>1</xdr:col>
                    <xdr:colOff>428625</xdr:colOff>
                    <xdr:row>16</xdr:row>
                    <xdr:rowOff>180975</xdr:rowOff>
                  </from>
                  <to>
                    <xdr:col>1</xdr:col>
                    <xdr:colOff>847725</xdr:colOff>
                    <xdr:row>18</xdr:row>
                    <xdr:rowOff>0</xdr:rowOff>
                  </to>
                </anchor>
              </controlPr>
            </control>
          </mc:Choice>
        </mc:AlternateContent>
        <mc:AlternateContent xmlns:mc="http://schemas.openxmlformats.org/markup-compatibility/2006">
          <mc:Choice Requires="x14">
            <control shapeId="4128" r:id="rId15" name="Check Box 32">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4129" r:id="rId16" name="Check Box 33">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4130" r:id="rId17" name="Check Box 34">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ltText="Yes">
                <anchor moveWithCells="1">
                  <from>
                    <xdr:col>1</xdr:col>
                    <xdr:colOff>428625</xdr:colOff>
                    <xdr:row>15</xdr:row>
                    <xdr:rowOff>180975</xdr:rowOff>
                  </from>
                  <to>
                    <xdr:col>1</xdr:col>
                    <xdr:colOff>847725</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4" workbookViewId="0">
      <selection activeCell="B6" sqref="B6:P6"/>
    </sheetView>
  </sheetViews>
  <sheetFormatPr defaultRowHeight="15" x14ac:dyDescent="0.25"/>
  <cols>
    <col min="1" max="1" width="21.140625" bestFit="1" customWidth="1"/>
    <col min="2" max="2" width="117.85546875" customWidth="1"/>
  </cols>
  <sheetData>
    <row r="1" spans="1:16" x14ac:dyDescent="0.25">
      <c r="A1" s="121" t="s">
        <v>27</v>
      </c>
    </row>
    <row r="2" spans="1:16" x14ac:dyDescent="0.25">
      <c r="A2" s="122" t="s">
        <v>28</v>
      </c>
      <c r="B2" s="369" t="s">
        <v>29</v>
      </c>
      <c r="C2" s="337"/>
      <c r="D2" s="337"/>
      <c r="E2" s="337"/>
      <c r="F2" s="337"/>
      <c r="G2" s="337"/>
      <c r="H2" s="337"/>
      <c r="I2" s="337"/>
      <c r="J2" s="337"/>
      <c r="K2" s="337"/>
      <c r="L2" s="337"/>
      <c r="M2" s="337"/>
      <c r="N2" s="337"/>
      <c r="O2" s="337"/>
      <c r="P2" s="360"/>
    </row>
    <row r="3" spans="1:16" ht="172.5" customHeight="1" x14ac:dyDescent="0.25">
      <c r="A3" s="123" t="s">
        <v>30</v>
      </c>
      <c r="B3" s="368" t="s">
        <v>31</v>
      </c>
      <c r="C3" s="353"/>
      <c r="D3" s="353"/>
      <c r="E3" s="353"/>
      <c r="F3" s="353"/>
      <c r="G3" s="353"/>
      <c r="H3" s="353"/>
      <c r="I3" s="353"/>
      <c r="J3" s="353"/>
      <c r="K3" s="353"/>
      <c r="L3" s="353"/>
      <c r="M3" s="353"/>
      <c r="N3" s="353"/>
      <c r="O3" s="353"/>
      <c r="P3" s="354"/>
    </row>
    <row r="4" spans="1:16" ht="36" customHeight="1" x14ac:dyDescent="0.25">
      <c r="A4" s="124" t="s">
        <v>33</v>
      </c>
      <c r="B4" s="368" t="s">
        <v>87</v>
      </c>
      <c r="C4" s="353"/>
      <c r="D4" s="353"/>
      <c r="E4" s="353"/>
      <c r="F4" s="353"/>
      <c r="G4" s="353"/>
      <c r="H4" s="353"/>
      <c r="I4" s="353"/>
      <c r="J4" s="353"/>
      <c r="K4" s="353"/>
      <c r="L4" s="353"/>
      <c r="M4" s="353"/>
      <c r="N4" s="353"/>
      <c r="O4" s="353"/>
      <c r="P4" s="354"/>
    </row>
    <row r="5" spans="1:16" ht="33.75" customHeight="1" x14ac:dyDescent="0.25">
      <c r="A5" s="125" t="s">
        <v>34</v>
      </c>
      <c r="B5" s="368" t="s">
        <v>108</v>
      </c>
      <c r="C5" s="353"/>
      <c r="D5" s="353"/>
      <c r="E5" s="353"/>
      <c r="F5" s="353"/>
      <c r="G5" s="353"/>
      <c r="H5" s="353"/>
      <c r="I5" s="353"/>
      <c r="J5" s="353"/>
      <c r="K5" s="353"/>
      <c r="L5" s="353"/>
      <c r="M5" s="353"/>
      <c r="N5" s="353"/>
      <c r="O5" s="353"/>
      <c r="P5" s="354"/>
    </row>
    <row r="6" spans="1:16" ht="382.5" customHeight="1" x14ac:dyDescent="0.25">
      <c r="A6" s="126" t="s">
        <v>35</v>
      </c>
      <c r="B6" s="368" t="s">
        <v>107</v>
      </c>
      <c r="C6" s="353"/>
      <c r="D6" s="353"/>
      <c r="E6" s="353"/>
      <c r="F6" s="353"/>
      <c r="G6" s="353"/>
      <c r="H6" s="353"/>
      <c r="I6" s="353"/>
      <c r="J6" s="353"/>
      <c r="K6" s="353"/>
      <c r="L6" s="353"/>
      <c r="M6" s="353"/>
      <c r="N6" s="353"/>
      <c r="O6" s="353"/>
      <c r="P6" s="354"/>
    </row>
    <row r="7" spans="1:16" ht="142.5" customHeight="1" x14ac:dyDescent="0.25">
      <c r="A7" s="124" t="s">
        <v>36</v>
      </c>
      <c r="B7" s="368" t="s">
        <v>106</v>
      </c>
      <c r="C7" s="353"/>
      <c r="D7" s="353"/>
      <c r="E7" s="353"/>
      <c r="F7" s="353"/>
      <c r="G7" s="353"/>
      <c r="H7" s="353"/>
      <c r="I7" s="353"/>
      <c r="J7" s="353"/>
      <c r="K7" s="353"/>
      <c r="L7" s="353"/>
      <c r="M7" s="353"/>
      <c r="N7" s="353"/>
      <c r="O7" s="353"/>
      <c r="P7" s="354"/>
    </row>
    <row r="8" spans="1:16" ht="31.5" customHeight="1" x14ac:dyDescent="0.25">
      <c r="A8" s="125" t="s">
        <v>37</v>
      </c>
      <c r="B8" s="368" t="s">
        <v>38</v>
      </c>
      <c r="C8" s="353"/>
      <c r="D8" s="353"/>
      <c r="E8" s="353"/>
      <c r="F8" s="353"/>
      <c r="G8" s="353"/>
      <c r="H8" s="353"/>
      <c r="I8" s="353"/>
      <c r="J8" s="353"/>
      <c r="K8" s="353"/>
      <c r="L8" s="353"/>
      <c r="M8" s="353"/>
      <c r="N8" s="353"/>
      <c r="O8" s="353"/>
      <c r="P8" s="354"/>
    </row>
    <row r="9" spans="1:16" ht="19.5" customHeight="1" x14ac:dyDescent="0.25">
      <c r="A9" s="125" t="s">
        <v>39</v>
      </c>
      <c r="B9" s="368" t="s">
        <v>90</v>
      </c>
      <c r="C9" s="353"/>
      <c r="D9" s="353"/>
      <c r="E9" s="353"/>
      <c r="F9" s="353"/>
      <c r="G9" s="353"/>
      <c r="H9" s="353"/>
      <c r="I9" s="353"/>
      <c r="J9" s="353"/>
      <c r="K9" s="353"/>
      <c r="L9" s="353"/>
      <c r="M9" s="353"/>
      <c r="N9" s="353"/>
      <c r="O9" s="353"/>
      <c r="P9" s="354"/>
    </row>
    <row r="10" spans="1:16" ht="33" customHeight="1" x14ac:dyDescent="0.25">
      <c r="A10" s="125" t="s">
        <v>40</v>
      </c>
      <c r="B10" s="368" t="s">
        <v>88</v>
      </c>
      <c r="C10" s="353"/>
      <c r="D10" s="353"/>
      <c r="E10" s="353"/>
      <c r="F10" s="353"/>
      <c r="G10" s="353"/>
      <c r="H10" s="353"/>
      <c r="I10" s="353"/>
      <c r="J10" s="353"/>
      <c r="K10" s="353"/>
      <c r="L10" s="353"/>
      <c r="M10" s="353"/>
      <c r="N10" s="353"/>
      <c r="O10" s="353"/>
      <c r="P10" s="354"/>
    </row>
    <row r="11" spans="1:16" ht="78.75" customHeight="1" x14ac:dyDescent="0.25">
      <c r="A11" s="124" t="s">
        <v>41</v>
      </c>
      <c r="B11" s="368" t="s">
        <v>89</v>
      </c>
      <c r="C11" s="353"/>
      <c r="D11" s="353"/>
      <c r="E11" s="353"/>
      <c r="F11" s="353"/>
      <c r="G11" s="353"/>
      <c r="H11" s="353"/>
      <c r="I11" s="353"/>
      <c r="J11" s="353"/>
      <c r="K11" s="353"/>
      <c r="L11" s="353"/>
      <c r="M11" s="353"/>
      <c r="N11" s="353"/>
      <c r="O11" s="353"/>
      <c r="P11" s="354"/>
    </row>
    <row r="12" spans="1:16" ht="109.5" customHeight="1" x14ac:dyDescent="0.25">
      <c r="A12" s="125" t="s">
        <v>42</v>
      </c>
      <c r="B12" s="368" t="s">
        <v>97</v>
      </c>
      <c r="C12" s="353"/>
      <c r="D12" s="353"/>
      <c r="E12" s="353"/>
      <c r="F12" s="353"/>
      <c r="G12" s="353"/>
      <c r="H12" s="353"/>
      <c r="I12" s="353"/>
      <c r="J12" s="353"/>
      <c r="K12" s="353"/>
      <c r="L12" s="353"/>
      <c r="M12" s="353"/>
      <c r="N12" s="353"/>
      <c r="O12" s="353"/>
      <c r="P12" s="354"/>
    </row>
    <row r="13" spans="1:16" ht="37.5" customHeight="1" x14ac:dyDescent="0.25">
      <c r="A13" s="125" t="s">
        <v>43</v>
      </c>
      <c r="B13" s="368" t="s">
        <v>96</v>
      </c>
      <c r="C13" s="353"/>
      <c r="D13" s="353"/>
      <c r="E13" s="353"/>
      <c r="F13" s="353"/>
      <c r="G13" s="353"/>
      <c r="H13" s="353"/>
      <c r="I13" s="353"/>
      <c r="J13" s="353"/>
      <c r="K13" s="353"/>
      <c r="L13" s="353"/>
      <c r="M13" s="353"/>
      <c r="N13" s="353"/>
      <c r="O13" s="353"/>
      <c r="P13" s="354"/>
    </row>
    <row r="14" spans="1:16" ht="80.25" customHeight="1" x14ac:dyDescent="0.25">
      <c r="A14" s="125" t="s">
        <v>44</v>
      </c>
      <c r="B14" s="368" t="s">
        <v>95</v>
      </c>
      <c r="C14" s="353"/>
      <c r="D14" s="353"/>
      <c r="E14" s="353"/>
      <c r="F14" s="353"/>
      <c r="G14" s="353"/>
      <c r="H14" s="353"/>
      <c r="I14" s="353"/>
      <c r="J14" s="353"/>
      <c r="K14" s="353"/>
      <c r="L14" s="353"/>
      <c r="M14" s="353"/>
      <c r="N14" s="353"/>
      <c r="O14" s="353"/>
      <c r="P14" s="354"/>
    </row>
    <row r="15" spans="1:16" ht="35.25" customHeight="1" x14ac:dyDescent="0.25">
      <c r="A15" s="127" t="s">
        <v>45</v>
      </c>
      <c r="B15" s="368" t="s">
        <v>94</v>
      </c>
      <c r="C15" s="353"/>
      <c r="D15" s="353"/>
      <c r="E15" s="353"/>
      <c r="F15" s="353"/>
      <c r="G15" s="353"/>
      <c r="H15" s="353"/>
      <c r="I15" s="353"/>
      <c r="J15" s="353"/>
      <c r="K15" s="353"/>
      <c r="L15" s="353"/>
      <c r="M15" s="353"/>
      <c r="N15" s="353"/>
      <c r="O15" s="353"/>
      <c r="P15" s="354"/>
    </row>
    <row r="16" spans="1:16" ht="36" customHeight="1" x14ac:dyDescent="0.25">
      <c r="A16" s="126" t="s">
        <v>93</v>
      </c>
      <c r="B16" s="367" t="s">
        <v>105</v>
      </c>
      <c r="C16" s="367"/>
      <c r="D16" s="367"/>
      <c r="E16" s="367"/>
      <c r="F16" s="367"/>
      <c r="G16" s="367"/>
      <c r="H16" s="367"/>
      <c r="I16" s="367"/>
      <c r="J16" s="367"/>
      <c r="K16" s="367"/>
      <c r="L16" s="367"/>
      <c r="M16" s="367"/>
      <c r="N16" s="367"/>
      <c r="O16" s="367"/>
      <c r="P16" s="367"/>
    </row>
    <row r="17" spans="1:16" ht="65.25" customHeight="1" x14ac:dyDescent="0.25">
      <c r="A17" s="127" t="s">
        <v>76</v>
      </c>
      <c r="B17" s="367" t="s">
        <v>98</v>
      </c>
      <c r="C17" s="367"/>
      <c r="D17" s="367"/>
      <c r="E17" s="367"/>
      <c r="F17" s="367"/>
      <c r="G17" s="367"/>
      <c r="H17" s="367"/>
      <c r="I17" s="367"/>
      <c r="J17" s="367"/>
      <c r="K17" s="367"/>
      <c r="L17" s="367"/>
      <c r="M17" s="367"/>
      <c r="N17" s="367"/>
      <c r="O17" s="367"/>
      <c r="P17" s="367"/>
    </row>
    <row r="18" spans="1:16" ht="65.25" customHeight="1" x14ac:dyDescent="0.25">
      <c r="A18" s="127" t="s">
        <v>99</v>
      </c>
      <c r="B18" s="367" t="s">
        <v>100</v>
      </c>
      <c r="C18" s="367"/>
      <c r="D18" s="367"/>
      <c r="E18" s="367"/>
      <c r="F18" s="367"/>
      <c r="G18" s="367"/>
      <c r="H18" s="367"/>
      <c r="I18" s="367"/>
      <c r="J18" s="367"/>
      <c r="K18" s="367"/>
      <c r="L18" s="367"/>
      <c r="M18" s="367"/>
      <c r="N18" s="367"/>
      <c r="O18" s="367"/>
      <c r="P18" s="367"/>
    </row>
    <row r="19" spans="1:16" ht="66.75" customHeight="1" x14ac:dyDescent="0.25">
      <c r="A19" s="127" t="s">
        <v>102</v>
      </c>
      <c r="B19" s="367" t="s">
        <v>101</v>
      </c>
      <c r="C19" s="367"/>
      <c r="D19" s="367"/>
      <c r="E19" s="367"/>
      <c r="F19" s="367"/>
      <c r="G19" s="367"/>
      <c r="H19" s="367"/>
      <c r="I19" s="367"/>
      <c r="J19" s="367"/>
      <c r="K19" s="367"/>
      <c r="L19" s="367"/>
      <c r="M19" s="367"/>
      <c r="N19" s="367"/>
      <c r="O19" s="367"/>
      <c r="P19" s="367"/>
    </row>
    <row r="20" spans="1:16" ht="53.25" customHeight="1" x14ac:dyDescent="0.25">
      <c r="A20" s="127" t="s">
        <v>103</v>
      </c>
      <c r="B20" s="367" t="s">
        <v>104</v>
      </c>
      <c r="C20" s="367"/>
      <c r="D20" s="367"/>
      <c r="E20" s="367"/>
      <c r="F20" s="367"/>
      <c r="G20" s="367"/>
      <c r="H20" s="367"/>
      <c r="I20" s="367"/>
      <c r="J20" s="367"/>
      <c r="K20" s="367"/>
      <c r="L20" s="367"/>
      <c r="M20" s="367"/>
      <c r="N20" s="367"/>
      <c r="O20" s="367"/>
      <c r="P20" s="367"/>
    </row>
  </sheetData>
  <mergeCells count="19">
    <mergeCell ref="B13:P13"/>
    <mergeCell ref="B2:P2"/>
    <mergeCell ref="B3:P3"/>
    <mergeCell ref="B4:P4"/>
    <mergeCell ref="B5:P5"/>
    <mergeCell ref="B6:P6"/>
    <mergeCell ref="B7:P7"/>
    <mergeCell ref="B8:P8"/>
    <mergeCell ref="B9:P9"/>
    <mergeCell ref="B10:P10"/>
    <mergeCell ref="B11:P11"/>
    <mergeCell ref="B12:P12"/>
    <mergeCell ref="B20:P20"/>
    <mergeCell ref="B14:P14"/>
    <mergeCell ref="B15:P15"/>
    <mergeCell ref="B16:P16"/>
    <mergeCell ref="B17:P17"/>
    <mergeCell ref="B18:P18"/>
    <mergeCell ref="B19:P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Density Data USE THIS</vt:lpstr>
      <vt:lpstr>District Summary Info USE THIS</vt:lpstr>
      <vt:lpstr>Density Data SAMPLE</vt:lpstr>
      <vt:lpstr>District Summary Info SAMPLE</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Panak, Victor</dc:creator>
  <cp:lastModifiedBy>Panak, Victor</cp:lastModifiedBy>
  <dcterms:created xsi:type="dcterms:W3CDTF">2019-02-07T17:02:20Z</dcterms:created>
  <dcterms:modified xsi:type="dcterms:W3CDTF">2019-02-07T17:02:20Z</dcterms:modified>
</cp:coreProperties>
</file>